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Users/yangwang/Dropbox/00Research/02Projects/UnderReview/EM_MaxEnt/EMWithYang/Text/Paper/4_AcceptedVersionShortened/SupplementaryMaterials/2_IllustrationOfEMWithPseudoGerman/"/>
    </mc:Choice>
  </mc:AlternateContent>
  <xr:revisionPtr revIDLastSave="0" documentId="13_ncr:1_{EAE3EB7B-0AED-A04B-804C-797A1B442499}" xr6:coauthVersionLast="47" xr6:coauthVersionMax="47" xr10:uidLastSave="{00000000-0000-0000-0000-000000000000}"/>
  <bookViews>
    <workbookView xWindow="-4060" yWindow="1600" windowWidth="39500" windowHeight="14960" activeTab="4" xr2:uid="{00000000-000D-0000-FFFF-FFFF00000000}"/>
  </bookViews>
  <sheets>
    <sheet name="Initialization" sheetId="5" r:id="rId1"/>
    <sheet name="E_step1" sheetId="6" r:id="rId2"/>
    <sheet name="M_step_W" sheetId="7" r:id="rId3"/>
    <sheet name="E_step2" sheetId="8" r:id="rId4"/>
    <sheet name="M_step_theta" sheetId="9" r:id="rId5"/>
  </sheets>
  <definedNames>
    <definedName name="solver_adj" localSheetId="2" hidden="1">M_step_W!$F$2:$H$2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lhs1" localSheetId="2" hidden="1">M_step_W!$F$2</definedName>
    <definedName name="solver_lhs2" localSheetId="2" hidden="1">M_step_W!$F$2</definedName>
    <definedName name="solver_lhs3" localSheetId="2" hidden="1">M_step_W!$G$2</definedName>
    <definedName name="solver_lhs4" localSheetId="2" hidden="1">M_step_W!$G$2</definedName>
    <definedName name="solver_lhs5" localSheetId="2" hidden="1">M_step_W!$H$2</definedName>
    <definedName name="solver_lhs6" localSheetId="2" hidden="1">M_step_W!$H$2</definedName>
    <definedName name="solver_lin" localSheetId="2" hidden="1">2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0</definedName>
    <definedName name="solver_nwt" localSheetId="2" hidden="1">1</definedName>
    <definedName name="solver_opt" localSheetId="2" hidden="1">M_step_W!$N$12</definedName>
    <definedName name="solver_pre" localSheetId="2" hidden="1">0.000001</definedName>
    <definedName name="solver_rbv" localSheetId="2" hidden="1">1</definedName>
    <definedName name="solver_rel1" localSheetId="2" hidden="1">1</definedName>
    <definedName name="solver_rel2" localSheetId="2" hidden="1">3</definedName>
    <definedName name="solver_rel3" localSheetId="2" hidden="1">1</definedName>
    <definedName name="solver_rel4" localSheetId="2" hidden="1">1</definedName>
    <definedName name="solver_rel5" localSheetId="2" hidden="1">1</definedName>
    <definedName name="solver_rel6" localSheetId="2" hidden="1">1</definedName>
    <definedName name="solver_rhs1" localSheetId="2" hidden="1">100</definedName>
    <definedName name="solver_rhs2" localSheetId="2" hidden="1">0</definedName>
    <definedName name="solver_rhs3" localSheetId="2" hidden="1">0</definedName>
    <definedName name="solver_rhs4" localSheetId="2" hidden="1">100</definedName>
    <definedName name="solver_rhs5" localSheetId="2" hidden="1">0</definedName>
    <definedName name="solver_rhs6" localSheetId="2" hidden="1">100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1</definedName>
    <definedName name="solver_val" localSheetId="2" hidden="1">0</definedName>
    <definedName name="solver_ver" localSheetId="2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6" l="1"/>
  <c r="Q4" i="6"/>
  <c r="Q3" i="6"/>
  <c r="P3" i="6"/>
  <c r="O3" i="6"/>
  <c r="N3" i="6"/>
  <c r="O6" i="7"/>
  <c r="M62" i="8"/>
  <c r="M61" i="8"/>
  <c r="M60" i="8"/>
  <c r="M59" i="8"/>
  <c r="M58" i="8"/>
  <c r="M57" i="8"/>
  <c r="M56" i="8"/>
  <c r="M55" i="8"/>
  <c r="M54" i="8"/>
  <c r="M53" i="8"/>
  <c r="M52" i="8"/>
  <c r="M51" i="8"/>
  <c r="M50" i="8"/>
  <c r="M49" i="8"/>
  <c r="M48" i="8"/>
  <c r="M47" i="8"/>
  <c r="M46" i="8"/>
  <c r="M45" i="8"/>
  <c r="M44" i="8"/>
  <c r="M43" i="8"/>
  <c r="M42" i="8"/>
  <c r="M41" i="8"/>
  <c r="M40" i="8"/>
  <c r="M39" i="8"/>
  <c r="M38" i="8"/>
  <c r="M37" i="8"/>
  <c r="M36" i="8"/>
  <c r="M35" i="8"/>
  <c r="M34" i="8"/>
  <c r="M33" i="8"/>
  <c r="M32" i="8"/>
  <c r="M31" i="8"/>
  <c r="M30" i="8"/>
  <c r="M29" i="8"/>
  <c r="M28" i="8"/>
  <c r="M27" i="8"/>
  <c r="M26" i="8"/>
  <c r="M25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9" i="8"/>
  <c r="M8" i="8"/>
  <c r="M7" i="8"/>
  <c r="M6" i="8"/>
  <c r="M5" i="8"/>
  <c r="M4" i="8"/>
  <c r="M3" i="8"/>
  <c r="W60" i="9" l="1"/>
  <c r="W59" i="9"/>
  <c r="W57" i="9"/>
  <c r="H2" i="8"/>
  <c r="H2" i="9" s="1"/>
  <c r="G2" i="8"/>
  <c r="G2" i="9" s="1"/>
  <c r="F2" i="8"/>
  <c r="F2" i="9" s="1"/>
  <c r="O8" i="7" l="1"/>
  <c r="I4" i="7" l="1"/>
  <c r="I3" i="7"/>
  <c r="J3" i="7" s="1"/>
  <c r="O7" i="7"/>
  <c r="V55" i="9"/>
  <c r="I3" i="9"/>
  <c r="J3" i="9" s="1"/>
  <c r="I4" i="9"/>
  <c r="J4" i="9" s="1"/>
  <c r="I5" i="9"/>
  <c r="J5" i="9" s="1"/>
  <c r="I6" i="9"/>
  <c r="J6" i="9" s="1"/>
  <c r="I7" i="9"/>
  <c r="J7" i="9" s="1"/>
  <c r="I8" i="9"/>
  <c r="J8" i="9" s="1"/>
  <c r="I9" i="9"/>
  <c r="J9" i="9" s="1"/>
  <c r="I10" i="9"/>
  <c r="J10" i="9" s="1"/>
  <c r="I11" i="9"/>
  <c r="J11" i="9" s="1"/>
  <c r="I12" i="9"/>
  <c r="J12" i="9" s="1"/>
  <c r="I13" i="9"/>
  <c r="J13" i="9" s="1"/>
  <c r="I14" i="9"/>
  <c r="J14" i="9" s="1"/>
  <c r="I15" i="9"/>
  <c r="J15" i="9" s="1"/>
  <c r="I16" i="9"/>
  <c r="J16" i="9" s="1"/>
  <c r="I17" i="9"/>
  <c r="J17" i="9" s="1"/>
  <c r="I18" i="9"/>
  <c r="J18" i="9" s="1"/>
  <c r="I19" i="9"/>
  <c r="J19" i="9" s="1"/>
  <c r="I20" i="9"/>
  <c r="J20" i="9" s="1"/>
  <c r="I21" i="9"/>
  <c r="J21" i="9" s="1"/>
  <c r="I22" i="9"/>
  <c r="J22" i="9" s="1"/>
  <c r="I23" i="9"/>
  <c r="J23" i="9" s="1"/>
  <c r="I24" i="9"/>
  <c r="J24" i="9" s="1"/>
  <c r="I25" i="9"/>
  <c r="J25" i="9" s="1"/>
  <c r="I26" i="9"/>
  <c r="J26" i="9" s="1"/>
  <c r="I27" i="9"/>
  <c r="J27" i="9" s="1"/>
  <c r="I28" i="9"/>
  <c r="J28" i="9" s="1"/>
  <c r="I29" i="9"/>
  <c r="J29" i="9" s="1"/>
  <c r="I30" i="9"/>
  <c r="J30" i="9" s="1"/>
  <c r="I31" i="9"/>
  <c r="J31" i="9" s="1"/>
  <c r="I32" i="9"/>
  <c r="J32" i="9" s="1"/>
  <c r="I33" i="9"/>
  <c r="J33" i="9" s="1"/>
  <c r="I34" i="9"/>
  <c r="J34" i="9" s="1"/>
  <c r="I35" i="9"/>
  <c r="J35" i="9" s="1"/>
  <c r="I36" i="9"/>
  <c r="J36" i="9" s="1"/>
  <c r="I37" i="9"/>
  <c r="J37" i="9" s="1"/>
  <c r="I38" i="9"/>
  <c r="J38" i="9" s="1"/>
  <c r="I39" i="9"/>
  <c r="J39" i="9" s="1"/>
  <c r="I40" i="9"/>
  <c r="J40" i="9" s="1"/>
  <c r="I41" i="9"/>
  <c r="J41" i="9" s="1"/>
  <c r="I42" i="9"/>
  <c r="J42" i="9" s="1"/>
  <c r="I43" i="9"/>
  <c r="J43" i="9" s="1"/>
  <c r="I44" i="9"/>
  <c r="J44" i="9" s="1"/>
  <c r="I45" i="9"/>
  <c r="J45" i="9" s="1"/>
  <c r="I46" i="9"/>
  <c r="J46" i="9" s="1"/>
  <c r="I47" i="9"/>
  <c r="J47" i="9" s="1"/>
  <c r="I48" i="9"/>
  <c r="J48" i="9" s="1"/>
  <c r="I49" i="9"/>
  <c r="J49" i="9" s="1"/>
  <c r="I50" i="9"/>
  <c r="J50" i="9" s="1"/>
  <c r="I51" i="9"/>
  <c r="J51" i="9" s="1"/>
  <c r="I52" i="9"/>
  <c r="J52" i="9" s="1"/>
  <c r="I53" i="9"/>
  <c r="J53" i="9" s="1"/>
  <c r="I54" i="9"/>
  <c r="J54" i="9" s="1"/>
  <c r="I55" i="9"/>
  <c r="J55" i="9" s="1"/>
  <c r="I56" i="9"/>
  <c r="J56" i="9" s="1"/>
  <c r="I57" i="9"/>
  <c r="J57" i="9" s="1"/>
  <c r="I58" i="9"/>
  <c r="J58" i="9" s="1"/>
  <c r="I59" i="9"/>
  <c r="J59" i="9" s="1"/>
  <c r="I60" i="9"/>
  <c r="J60" i="9" s="1"/>
  <c r="I61" i="9"/>
  <c r="J61" i="9" s="1"/>
  <c r="I62" i="9"/>
  <c r="J62" i="9" s="1"/>
  <c r="I3" i="8"/>
  <c r="J3" i="8" s="1"/>
  <c r="I62" i="8"/>
  <c r="J62" i="8" s="1"/>
  <c r="I61" i="8"/>
  <c r="J61" i="8" s="1"/>
  <c r="I60" i="8"/>
  <c r="J60" i="8" s="1"/>
  <c r="I59" i="8"/>
  <c r="J59" i="8" s="1"/>
  <c r="I58" i="8"/>
  <c r="J58" i="8" s="1"/>
  <c r="K58" i="8" s="1"/>
  <c r="I57" i="8"/>
  <c r="J57" i="8" s="1"/>
  <c r="I56" i="8"/>
  <c r="J56" i="8" s="1"/>
  <c r="I55" i="8"/>
  <c r="J55" i="8" s="1"/>
  <c r="I54" i="8"/>
  <c r="J54" i="8" s="1"/>
  <c r="I53" i="8"/>
  <c r="J53" i="8" s="1"/>
  <c r="I52" i="8"/>
  <c r="J52" i="8" s="1"/>
  <c r="I51" i="8"/>
  <c r="J51" i="8" s="1"/>
  <c r="I50" i="8"/>
  <c r="J50" i="8" s="1"/>
  <c r="I49" i="8"/>
  <c r="J49" i="8" s="1"/>
  <c r="I48" i="8"/>
  <c r="J48" i="8" s="1"/>
  <c r="I47" i="8"/>
  <c r="J47" i="8" s="1"/>
  <c r="I46" i="8"/>
  <c r="J46" i="8" s="1"/>
  <c r="I45" i="8"/>
  <c r="J45" i="8" s="1"/>
  <c r="I44" i="8"/>
  <c r="J44" i="8" s="1"/>
  <c r="I43" i="8"/>
  <c r="J43" i="8" s="1"/>
  <c r="I42" i="8"/>
  <c r="J42" i="8" s="1"/>
  <c r="I41" i="8"/>
  <c r="J41" i="8" s="1"/>
  <c r="I40" i="8"/>
  <c r="J40" i="8" s="1"/>
  <c r="I39" i="8"/>
  <c r="J39" i="8" s="1"/>
  <c r="I38" i="8"/>
  <c r="J38" i="8" s="1"/>
  <c r="I37" i="8"/>
  <c r="J37" i="8" s="1"/>
  <c r="I36" i="8"/>
  <c r="J36" i="8" s="1"/>
  <c r="I35" i="8"/>
  <c r="J35" i="8" s="1"/>
  <c r="I34" i="8"/>
  <c r="J34" i="8" s="1"/>
  <c r="I33" i="8"/>
  <c r="J33" i="8" s="1"/>
  <c r="I32" i="8"/>
  <c r="J32" i="8" s="1"/>
  <c r="I31" i="8"/>
  <c r="J31" i="8" s="1"/>
  <c r="I30" i="8"/>
  <c r="J30" i="8" s="1"/>
  <c r="I29" i="8"/>
  <c r="J29" i="8" s="1"/>
  <c r="I28" i="8"/>
  <c r="J28" i="8" s="1"/>
  <c r="I27" i="8"/>
  <c r="J27" i="8" s="1"/>
  <c r="I26" i="8"/>
  <c r="J26" i="8" s="1"/>
  <c r="I25" i="8"/>
  <c r="J25" i="8" s="1"/>
  <c r="I24" i="8"/>
  <c r="J24" i="8" s="1"/>
  <c r="I23" i="8"/>
  <c r="J23" i="8" s="1"/>
  <c r="I22" i="8"/>
  <c r="J22" i="8" s="1"/>
  <c r="I21" i="8"/>
  <c r="J21" i="8" s="1"/>
  <c r="I20" i="8"/>
  <c r="J20" i="8" s="1"/>
  <c r="I19" i="8"/>
  <c r="J19" i="8" s="1"/>
  <c r="I18" i="8"/>
  <c r="J18" i="8" s="1"/>
  <c r="I17" i="8"/>
  <c r="J17" i="8" s="1"/>
  <c r="I16" i="8"/>
  <c r="J16" i="8" s="1"/>
  <c r="I15" i="8"/>
  <c r="J15" i="8" s="1"/>
  <c r="I14" i="8"/>
  <c r="J14" i="8" s="1"/>
  <c r="I13" i="8"/>
  <c r="J13" i="8" s="1"/>
  <c r="I12" i="8"/>
  <c r="J12" i="8" s="1"/>
  <c r="I11" i="8"/>
  <c r="J11" i="8" s="1"/>
  <c r="I10" i="8"/>
  <c r="J10" i="8" s="1"/>
  <c r="I9" i="8"/>
  <c r="J9" i="8" s="1"/>
  <c r="I8" i="8"/>
  <c r="J8" i="8" s="1"/>
  <c r="I7" i="8"/>
  <c r="J7" i="8" s="1"/>
  <c r="I6" i="8"/>
  <c r="J6" i="8" s="1"/>
  <c r="I5" i="8"/>
  <c r="J5" i="8" s="1"/>
  <c r="I4" i="8"/>
  <c r="J4" i="8" s="1"/>
  <c r="I7" i="7"/>
  <c r="I6" i="7"/>
  <c r="I5" i="7"/>
  <c r="W55" i="9" l="1"/>
  <c r="O9" i="7"/>
  <c r="K23" i="9"/>
  <c r="K24" i="9" s="1"/>
  <c r="L24" i="9" s="1"/>
  <c r="N24" i="9" s="1"/>
  <c r="K59" i="9"/>
  <c r="K60" i="9" s="1"/>
  <c r="L60" i="9" s="1"/>
  <c r="N60" i="9" s="1"/>
  <c r="O60" i="9" s="1"/>
  <c r="P60" i="9" s="1"/>
  <c r="K57" i="9"/>
  <c r="L57" i="9" s="1"/>
  <c r="N57" i="9" s="1"/>
  <c r="K25" i="9"/>
  <c r="K26" i="9" s="1"/>
  <c r="L26" i="9" s="1"/>
  <c r="N26" i="9" s="1"/>
  <c r="K61" i="9"/>
  <c r="K62" i="9" s="1"/>
  <c r="K7" i="9"/>
  <c r="K8" i="9" s="1"/>
  <c r="K9" i="9" s="1"/>
  <c r="K51" i="9"/>
  <c r="K52" i="9" s="1"/>
  <c r="K43" i="9"/>
  <c r="K44" i="9" s="1"/>
  <c r="L44" i="9" s="1"/>
  <c r="N44" i="9" s="1"/>
  <c r="K27" i="9"/>
  <c r="K28" i="9" s="1"/>
  <c r="L28" i="9" s="1"/>
  <c r="N28" i="9" s="1"/>
  <c r="K29" i="9"/>
  <c r="K30" i="9" s="1"/>
  <c r="L30" i="9" s="1"/>
  <c r="N30" i="9" s="1"/>
  <c r="K21" i="9"/>
  <c r="K41" i="9"/>
  <c r="K42" i="9" s="1"/>
  <c r="L42" i="9" s="1"/>
  <c r="N42" i="9" s="1"/>
  <c r="K31" i="9"/>
  <c r="K32" i="9" s="1"/>
  <c r="K33" i="9" s="1"/>
  <c r="K19" i="9"/>
  <c r="K20" i="9" s="1"/>
  <c r="L20" i="9" s="1"/>
  <c r="N20" i="9" s="1"/>
  <c r="K45" i="9"/>
  <c r="K15" i="9"/>
  <c r="K16" i="9" s="1"/>
  <c r="K56" i="9"/>
  <c r="L56" i="9" s="1"/>
  <c r="N56" i="9" s="1"/>
  <c r="K55" i="9"/>
  <c r="L55" i="9" s="1"/>
  <c r="N55" i="9" s="1"/>
  <c r="K58" i="9"/>
  <c r="L58" i="9" s="1"/>
  <c r="N58" i="9" s="1"/>
  <c r="K39" i="9"/>
  <c r="K40" i="9" s="1"/>
  <c r="L40" i="9" s="1"/>
  <c r="N40" i="9" s="1"/>
  <c r="K3" i="9"/>
  <c r="K4" i="9" s="1"/>
  <c r="K47" i="9"/>
  <c r="K11" i="9"/>
  <c r="K35" i="9"/>
  <c r="K11" i="8"/>
  <c r="K12" i="8" s="1"/>
  <c r="K13" i="8" s="1"/>
  <c r="K14" i="8" s="1"/>
  <c r="L14" i="8" s="1"/>
  <c r="N14" i="8" s="1"/>
  <c r="K39" i="8"/>
  <c r="K40" i="8" s="1"/>
  <c r="L40" i="8" s="1"/>
  <c r="N40" i="8" s="1"/>
  <c r="K59" i="8"/>
  <c r="K60" i="8" s="1"/>
  <c r="L60" i="8" s="1"/>
  <c r="N60" i="8" s="1"/>
  <c r="O60" i="8" s="1"/>
  <c r="K57" i="8"/>
  <c r="L57" i="8" s="1"/>
  <c r="N57" i="8" s="1"/>
  <c r="O57" i="8" s="1"/>
  <c r="K51" i="8"/>
  <c r="K52" i="8" s="1"/>
  <c r="K53" i="8" s="1"/>
  <c r="K45" i="8"/>
  <c r="K46" i="8" s="1"/>
  <c r="L46" i="8" s="1"/>
  <c r="N46" i="8" s="1"/>
  <c r="K56" i="8"/>
  <c r="L56" i="8" s="1"/>
  <c r="N56" i="8" s="1"/>
  <c r="O56" i="8" s="1"/>
  <c r="K41" i="8"/>
  <c r="K42" i="8" s="1"/>
  <c r="L42" i="8" s="1"/>
  <c r="N42" i="8" s="1"/>
  <c r="K23" i="8"/>
  <c r="K24" i="8" s="1"/>
  <c r="L24" i="8" s="1"/>
  <c r="N24" i="8" s="1"/>
  <c r="K25" i="8"/>
  <c r="K26" i="8" s="1"/>
  <c r="L26" i="8" s="1"/>
  <c r="N26" i="8" s="1"/>
  <c r="K61" i="8"/>
  <c r="K62" i="8" s="1"/>
  <c r="K29" i="8"/>
  <c r="K30" i="8" s="1"/>
  <c r="L30" i="8" s="1"/>
  <c r="N30" i="8" s="1"/>
  <c r="K47" i="8"/>
  <c r="K48" i="8" s="1"/>
  <c r="K49" i="8" s="1"/>
  <c r="K50" i="8" s="1"/>
  <c r="L50" i="8" s="1"/>
  <c r="N50" i="8" s="1"/>
  <c r="O50" i="8" s="1"/>
  <c r="K21" i="8"/>
  <c r="K22" i="8" s="1"/>
  <c r="L22" i="8" s="1"/>
  <c r="N22" i="8" s="1"/>
  <c r="O22" i="8" s="1"/>
  <c r="K15" i="8"/>
  <c r="K16" i="8" s="1"/>
  <c r="K17" i="8" s="1"/>
  <c r="K3" i="8"/>
  <c r="K4" i="8" s="1"/>
  <c r="K5" i="8" s="1"/>
  <c r="K6" i="8" s="1"/>
  <c r="L6" i="8" s="1"/>
  <c r="N6" i="8" s="1"/>
  <c r="K27" i="8"/>
  <c r="K28" i="8" s="1"/>
  <c r="L28" i="8" s="1"/>
  <c r="N28" i="8" s="1"/>
  <c r="K35" i="8"/>
  <c r="K36" i="8" s="1"/>
  <c r="K37" i="8" s="1"/>
  <c r="K38" i="8" s="1"/>
  <c r="L38" i="8" s="1"/>
  <c r="N38" i="8" s="1"/>
  <c r="L58" i="8"/>
  <c r="N58" i="8" s="1"/>
  <c r="O58" i="8" s="1"/>
  <c r="P58" i="8" s="1"/>
  <c r="Q58" i="8" s="1"/>
  <c r="Q58" i="9" s="1"/>
  <c r="K7" i="8"/>
  <c r="K8" i="8" s="1"/>
  <c r="K9" i="8" s="1"/>
  <c r="K10" i="8" s="1"/>
  <c r="L10" i="8" s="1"/>
  <c r="N10" i="8" s="1"/>
  <c r="K19" i="8"/>
  <c r="K20" i="8" s="1"/>
  <c r="L20" i="8" s="1"/>
  <c r="N20" i="8" s="1"/>
  <c r="O20" i="8" s="1"/>
  <c r="P20" i="8" s="1"/>
  <c r="Q20" i="8" s="1"/>
  <c r="Q20" i="9" s="1"/>
  <c r="K31" i="8"/>
  <c r="K32" i="8" s="1"/>
  <c r="K33" i="8" s="1"/>
  <c r="K34" i="8" s="1"/>
  <c r="L34" i="8" s="1"/>
  <c r="N34" i="8" s="1"/>
  <c r="K43" i="8"/>
  <c r="K44" i="8" s="1"/>
  <c r="L44" i="8" s="1"/>
  <c r="N44" i="8" s="1"/>
  <c r="K55" i="8"/>
  <c r="L55" i="8" s="1"/>
  <c r="N55" i="8" s="1"/>
  <c r="O55" i="8" s="1"/>
  <c r="I61" i="7"/>
  <c r="J61" i="7" s="1"/>
  <c r="I59" i="7"/>
  <c r="J59" i="7" s="1"/>
  <c r="I60" i="7"/>
  <c r="J60" i="7" s="1"/>
  <c r="I57" i="7"/>
  <c r="J57" i="7" s="1"/>
  <c r="I56" i="7"/>
  <c r="J56" i="7" s="1"/>
  <c r="I55" i="7"/>
  <c r="J55" i="7" s="1"/>
  <c r="J7" i="7"/>
  <c r="J6" i="7"/>
  <c r="J5" i="7"/>
  <c r="J4" i="7"/>
  <c r="I62" i="7"/>
  <c r="J62" i="7" s="1"/>
  <c r="I58" i="7"/>
  <c r="J58" i="7" s="1"/>
  <c r="I54" i="7"/>
  <c r="J54" i="7" s="1"/>
  <c r="I53" i="7"/>
  <c r="J53" i="7" s="1"/>
  <c r="I52" i="7"/>
  <c r="J52" i="7" s="1"/>
  <c r="I51" i="7"/>
  <c r="J51" i="7" s="1"/>
  <c r="I50" i="7"/>
  <c r="J50" i="7" s="1"/>
  <c r="I49" i="7"/>
  <c r="J49" i="7" s="1"/>
  <c r="I48" i="7"/>
  <c r="J48" i="7" s="1"/>
  <c r="I47" i="7"/>
  <c r="J47" i="7" s="1"/>
  <c r="I46" i="7"/>
  <c r="J46" i="7" s="1"/>
  <c r="I45" i="7"/>
  <c r="J45" i="7" s="1"/>
  <c r="I44" i="7"/>
  <c r="J44" i="7" s="1"/>
  <c r="I43" i="7"/>
  <c r="J43" i="7" s="1"/>
  <c r="I42" i="7"/>
  <c r="J42" i="7" s="1"/>
  <c r="I41" i="7"/>
  <c r="J41" i="7" s="1"/>
  <c r="I40" i="7"/>
  <c r="J40" i="7" s="1"/>
  <c r="I39" i="7"/>
  <c r="J39" i="7" s="1"/>
  <c r="I38" i="7"/>
  <c r="J38" i="7" s="1"/>
  <c r="I37" i="7"/>
  <c r="J37" i="7" s="1"/>
  <c r="I36" i="7"/>
  <c r="J36" i="7" s="1"/>
  <c r="I35" i="7"/>
  <c r="J35" i="7" s="1"/>
  <c r="I34" i="7"/>
  <c r="J34" i="7" s="1"/>
  <c r="I33" i="7"/>
  <c r="J33" i="7" s="1"/>
  <c r="I32" i="7"/>
  <c r="J32" i="7" s="1"/>
  <c r="I31" i="7"/>
  <c r="J31" i="7" s="1"/>
  <c r="I30" i="7"/>
  <c r="J30" i="7" s="1"/>
  <c r="I29" i="7"/>
  <c r="J29" i="7" s="1"/>
  <c r="I28" i="7"/>
  <c r="J28" i="7" s="1"/>
  <c r="I27" i="7"/>
  <c r="J27" i="7" s="1"/>
  <c r="I26" i="7"/>
  <c r="J26" i="7" s="1"/>
  <c r="I25" i="7"/>
  <c r="J25" i="7" s="1"/>
  <c r="I24" i="7"/>
  <c r="J24" i="7" s="1"/>
  <c r="I23" i="7"/>
  <c r="J23" i="7" s="1"/>
  <c r="I22" i="7"/>
  <c r="J22" i="7" s="1"/>
  <c r="I21" i="7"/>
  <c r="J21" i="7" s="1"/>
  <c r="I20" i="7"/>
  <c r="J20" i="7" s="1"/>
  <c r="I19" i="7"/>
  <c r="J19" i="7" s="1"/>
  <c r="I18" i="7"/>
  <c r="J18" i="7" s="1"/>
  <c r="I17" i="7"/>
  <c r="J17" i="7" s="1"/>
  <c r="I16" i="7"/>
  <c r="J16" i="7" s="1"/>
  <c r="I15" i="7"/>
  <c r="J15" i="7" s="1"/>
  <c r="I14" i="7"/>
  <c r="J14" i="7" s="1"/>
  <c r="I13" i="7"/>
  <c r="J13" i="7" s="1"/>
  <c r="I12" i="7"/>
  <c r="J12" i="7" s="1"/>
  <c r="I11" i="7"/>
  <c r="J11" i="7" s="1"/>
  <c r="I10" i="7"/>
  <c r="J10" i="7" s="1"/>
  <c r="I9" i="7"/>
  <c r="J9" i="7" s="1"/>
  <c r="I8" i="7"/>
  <c r="J8" i="7" s="1"/>
  <c r="I3" i="6"/>
  <c r="J3" i="6" s="1"/>
  <c r="I62" i="6"/>
  <c r="J62" i="6" s="1"/>
  <c r="I61" i="6"/>
  <c r="J61" i="6" s="1"/>
  <c r="I60" i="6"/>
  <c r="J60" i="6" s="1"/>
  <c r="I59" i="6"/>
  <c r="J59" i="6" s="1"/>
  <c r="I58" i="6"/>
  <c r="J58" i="6" s="1"/>
  <c r="I57" i="6"/>
  <c r="J57" i="6" s="1"/>
  <c r="I56" i="6"/>
  <c r="J56" i="6" s="1"/>
  <c r="I55" i="6"/>
  <c r="J55" i="6" s="1"/>
  <c r="I54" i="6"/>
  <c r="J54" i="6" s="1"/>
  <c r="I53" i="6"/>
  <c r="J53" i="6" s="1"/>
  <c r="I52" i="6"/>
  <c r="J52" i="6" s="1"/>
  <c r="I51" i="6"/>
  <c r="J51" i="6" s="1"/>
  <c r="I50" i="6"/>
  <c r="J50" i="6" s="1"/>
  <c r="I49" i="6"/>
  <c r="J49" i="6" s="1"/>
  <c r="I48" i="6"/>
  <c r="J48" i="6" s="1"/>
  <c r="I47" i="6"/>
  <c r="J47" i="6" s="1"/>
  <c r="I46" i="6"/>
  <c r="J46" i="6" s="1"/>
  <c r="I45" i="6"/>
  <c r="J45" i="6" s="1"/>
  <c r="I44" i="6"/>
  <c r="J44" i="6" s="1"/>
  <c r="I43" i="6"/>
  <c r="J43" i="6" s="1"/>
  <c r="I42" i="6"/>
  <c r="J42" i="6" s="1"/>
  <c r="I41" i="6"/>
  <c r="J41" i="6" s="1"/>
  <c r="I40" i="6"/>
  <c r="J40" i="6" s="1"/>
  <c r="I39" i="6"/>
  <c r="J39" i="6" s="1"/>
  <c r="I38" i="6"/>
  <c r="J38" i="6" s="1"/>
  <c r="I37" i="6"/>
  <c r="J37" i="6" s="1"/>
  <c r="I36" i="6"/>
  <c r="J36" i="6" s="1"/>
  <c r="I35" i="6"/>
  <c r="J35" i="6" s="1"/>
  <c r="I34" i="6"/>
  <c r="J34" i="6" s="1"/>
  <c r="I33" i="6"/>
  <c r="J33" i="6" s="1"/>
  <c r="I32" i="6"/>
  <c r="J32" i="6" s="1"/>
  <c r="I31" i="6"/>
  <c r="J31" i="6" s="1"/>
  <c r="I30" i="6"/>
  <c r="J30" i="6" s="1"/>
  <c r="I29" i="6"/>
  <c r="J29" i="6" s="1"/>
  <c r="I28" i="6"/>
  <c r="J28" i="6" s="1"/>
  <c r="I27" i="6"/>
  <c r="J27" i="6" s="1"/>
  <c r="I26" i="6"/>
  <c r="J26" i="6" s="1"/>
  <c r="I25" i="6"/>
  <c r="J25" i="6" s="1"/>
  <c r="I24" i="6"/>
  <c r="J24" i="6" s="1"/>
  <c r="I23" i="6"/>
  <c r="J23" i="6" s="1"/>
  <c r="I22" i="6"/>
  <c r="J22" i="6" s="1"/>
  <c r="I21" i="6"/>
  <c r="J21" i="6" s="1"/>
  <c r="I20" i="6"/>
  <c r="J20" i="6" s="1"/>
  <c r="I19" i="6"/>
  <c r="J19" i="6" s="1"/>
  <c r="I18" i="6"/>
  <c r="J18" i="6" s="1"/>
  <c r="I17" i="6"/>
  <c r="J17" i="6" s="1"/>
  <c r="I16" i="6"/>
  <c r="J16" i="6" s="1"/>
  <c r="I15" i="6"/>
  <c r="J15" i="6" s="1"/>
  <c r="I14" i="6"/>
  <c r="J14" i="6" s="1"/>
  <c r="I13" i="6"/>
  <c r="J13" i="6" s="1"/>
  <c r="I12" i="6"/>
  <c r="J12" i="6" s="1"/>
  <c r="I11" i="6"/>
  <c r="J11" i="6" s="1"/>
  <c r="I10" i="6"/>
  <c r="J10" i="6" s="1"/>
  <c r="I9" i="6"/>
  <c r="J9" i="6" s="1"/>
  <c r="I8" i="6"/>
  <c r="J8" i="6" s="1"/>
  <c r="I7" i="6"/>
  <c r="J7" i="6" s="1"/>
  <c r="I6" i="6"/>
  <c r="J6" i="6" s="1"/>
  <c r="I5" i="6"/>
  <c r="J5" i="6" s="1"/>
  <c r="I4" i="6"/>
  <c r="J4" i="6" s="1"/>
  <c r="I4" i="5"/>
  <c r="J4" i="5" s="1"/>
  <c r="I5" i="5"/>
  <c r="J5" i="5" s="1"/>
  <c r="I6" i="5"/>
  <c r="J6" i="5" s="1"/>
  <c r="I7" i="5"/>
  <c r="J7" i="5" s="1"/>
  <c r="I8" i="5"/>
  <c r="J8" i="5" s="1"/>
  <c r="I9" i="5"/>
  <c r="J9" i="5" s="1"/>
  <c r="I10" i="5"/>
  <c r="J10" i="5" s="1"/>
  <c r="I11" i="5"/>
  <c r="J11" i="5" s="1"/>
  <c r="I12" i="5"/>
  <c r="J12" i="5" s="1"/>
  <c r="I13" i="5"/>
  <c r="J13" i="5" s="1"/>
  <c r="I14" i="5"/>
  <c r="J14" i="5" s="1"/>
  <c r="I15" i="5"/>
  <c r="J15" i="5" s="1"/>
  <c r="I16" i="5"/>
  <c r="J16" i="5" s="1"/>
  <c r="I17" i="5"/>
  <c r="J17" i="5" s="1"/>
  <c r="I18" i="5"/>
  <c r="J18" i="5" s="1"/>
  <c r="I19" i="5"/>
  <c r="J19" i="5" s="1"/>
  <c r="I20" i="5"/>
  <c r="J20" i="5" s="1"/>
  <c r="I21" i="5"/>
  <c r="J21" i="5" s="1"/>
  <c r="I22" i="5"/>
  <c r="J22" i="5" s="1"/>
  <c r="I23" i="5"/>
  <c r="J23" i="5" s="1"/>
  <c r="I24" i="5"/>
  <c r="J24" i="5" s="1"/>
  <c r="I25" i="5"/>
  <c r="J25" i="5" s="1"/>
  <c r="I26" i="5"/>
  <c r="J26" i="5" s="1"/>
  <c r="I27" i="5"/>
  <c r="J27" i="5" s="1"/>
  <c r="I28" i="5"/>
  <c r="J28" i="5" s="1"/>
  <c r="I29" i="5"/>
  <c r="J29" i="5" s="1"/>
  <c r="I30" i="5"/>
  <c r="J30" i="5" s="1"/>
  <c r="I31" i="5"/>
  <c r="J31" i="5" s="1"/>
  <c r="I32" i="5"/>
  <c r="J32" i="5" s="1"/>
  <c r="I33" i="5"/>
  <c r="J33" i="5" s="1"/>
  <c r="I34" i="5"/>
  <c r="J34" i="5" s="1"/>
  <c r="I35" i="5"/>
  <c r="J35" i="5" s="1"/>
  <c r="I36" i="5"/>
  <c r="J36" i="5" s="1"/>
  <c r="I37" i="5"/>
  <c r="J37" i="5" s="1"/>
  <c r="I38" i="5"/>
  <c r="J38" i="5" s="1"/>
  <c r="I39" i="5"/>
  <c r="J39" i="5" s="1"/>
  <c r="I40" i="5"/>
  <c r="J40" i="5" s="1"/>
  <c r="I41" i="5"/>
  <c r="J41" i="5" s="1"/>
  <c r="I42" i="5"/>
  <c r="J42" i="5" s="1"/>
  <c r="I43" i="5"/>
  <c r="J43" i="5" s="1"/>
  <c r="I44" i="5"/>
  <c r="J44" i="5" s="1"/>
  <c r="I45" i="5"/>
  <c r="J45" i="5" s="1"/>
  <c r="I46" i="5"/>
  <c r="J46" i="5" s="1"/>
  <c r="I47" i="5"/>
  <c r="J47" i="5" s="1"/>
  <c r="I48" i="5"/>
  <c r="J48" i="5" s="1"/>
  <c r="I49" i="5"/>
  <c r="J49" i="5" s="1"/>
  <c r="I50" i="5"/>
  <c r="J50" i="5" s="1"/>
  <c r="I51" i="5"/>
  <c r="J51" i="5" s="1"/>
  <c r="I52" i="5"/>
  <c r="J52" i="5" s="1"/>
  <c r="I53" i="5"/>
  <c r="J53" i="5" s="1"/>
  <c r="I54" i="5"/>
  <c r="J54" i="5" s="1"/>
  <c r="I55" i="5"/>
  <c r="J55" i="5" s="1"/>
  <c r="I56" i="5"/>
  <c r="J56" i="5" s="1"/>
  <c r="I57" i="5"/>
  <c r="J57" i="5" s="1"/>
  <c r="I58" i="5"/>
  <c r="J58" i="5" s="1"/>
  <c r="I59" i="5"/>
  <c r="J59" i="5" s="1"/>
  <c r="I60" i="5"/>
  <c r="J60" i="5" s="1"/>
  <c r="I61" i="5"/>
  <c r="J61" i="5" s="1"/>
  <c r="I62" i="5"/>
  <c r="J62" i="5" s="1"/>
  <c r="I3" i="5"/>
  <c r="J3" i="5" s="1"/>
  <c r="K35" i="5" l="1"/>
  <c r="K36" i="5" s="1"/>
  <c r="K37" i="5" s="1"/>
  <c r="K38" i="5" s="1"/>
  <c r="L38" i="5" s="1"/>
  <c r="K21" i="5"/>
  <c r="K22" i="5" s="1"/>
  <c r="L22" i="5" s="1"/>
  <c r="L21" i="5"/>
  <c r="K61" i="5"/>
  <c r="K62" i="5" s="1"/>
  <c r="K59" i="5"/>
  <c r="K60" i="5" s="1"/>
  <c r="L60" i="5" s="1"/>
  <c r="L62" i="5"/>
  <c r="K56" i="5"/>
  <c r="L56" i="5"/>
  <c r="K7" i="5"/>
  <c r="K8" i="5" s="1"/>
  <c r="K9" i="5" s="1"/>
  <c r="K10" i="5" s="1"/>
  <c r="L10" i="5" s="1"/>
  <c r="K25" i="5"/>
  <c r="K26" i="5" s="1"/>
  <c r="L26" i="5" s="1"/>
  <c r="K47" i="5"/>
  <c r="K48" i="5" s="1"/>
  <c r="K49" i="5" s="1"/>
  <c r="K50" i="5" s="1"/>
  <c r="L47" i="5"/>
  <c r="K57" i="5"/>
  <c r="L57" i="5"/>
  <c r="K31" i="5"/>
  <c r="K32" i="5" s="1"/>
  <c r="K33" i="5" s="1"/>
  <c r="K34" i="5" s="1"/>
  <c r="L34" i="5" s="1"/>
  <c r="L50" i="5"/>
  <c r="K11" i="5"/>
  <c r="K12" i="5" s="1"/>
  <c r="K13" i="5" s="1"/>
  <c r="K14" i="5" s="1"/>
  <c r="L14" i="5" s="1"/>
  <c r="K45" i="5"/>
  <c r="K46" i="5" s="1"/>
  <c r="L46" i="5" s="1"/>
  <c r="K43" i="5"/>
  <c r="K44" i="5" s="1"/>
  <c r="L44" i="5" s="1"/>
  <c r="K41" i="5"/>
  <c r="K42" i="5" s="1"/>
  <c r="L42" i="5" s="1"/>
  <c r="K29" i="5"/>
  <c r="K30" i="5" s="1"/>
  <c r="L49" i="5"/>
  <c r="K23" i="5"/>
  <c r="K24" i="5" s="1"/>
  <c r="L24" i="5" s="1"/>
  <c r="K58" i="5"/>
  <c r="L58" i="5"/>
  <c r="K55" i="5"/>
  <c r="L55" i="5" s="1"/>
  <c r="K19" i="5"/>
  <c r="K20" i="5" s="1"/>
  <c r="L20" i="5" s="1"/>
  <c r="L30" i="5"/>
  <c r="L53" i="5"/>
  <c r="K3" i="5"/>
  <c r="K4" i="5" s="1"/>
  <c r="K5" i="5" s="1"/>
  <c r="K6" i="5" s="1"/>
  <c r="L6" i="5" s="1"/>
  <c r="K51" i="5"/>
  <c r="K52" i="5" s="1"/>
  <c r="K53" i="5" s="1"/>
  <c r="K54" i="5" s="1"/>
  <c r="L54" i="5" s="1"/>
  <c r="K39" i="5"/>
  <c r="K40" i="5" s="1"/>
  <c r="L40" i="5" s="1"/>
  <c r="K27" i="5"/>
  <c r="K28" i="5" s="1"/>
  <c r="L28" i="5" s="1"/>
  <c r="K15" i="5"/>
  <c r="K16" i="5" s="1"/>
  <c r="K17" i="5" s="1"/>
  <c r="K18" i="5" s="1"/>
  <c r="L18" i="5" s="1"/>
  <c r="L15" i="8"/>
  <c r="N15" i="8" s="1"/>
  <c r="L29" i="8"/>
  <c r="N29" i="8" s="1"/>
  <c r="O28" i="8" s="1"/>
  <c r="O44" i="8"/>
  <c r="O46" i="8" s="1"/>
  <c r="P46" i="8" s="1"/>
  <c r="Q46" i="8" s="1"/>
  <c r="Q46" i="9" s="1"/>
  <c r="L7" i="9"/>
  <c r="N7" i="9" s="1"/>
  <c r="O40" i="8"/>
  <c r="O42" i="8" s="1"/>
  <c r="P42" i="8" s="1"/>
  <c r="Q42" i="8" s="1"/>
  <c r="Q42" i="9" s="1"/>
  <c r="L36" i="8"/>
  <c r="N36" i="8" s="1"/>
  <c r="O36" i="8" s="1"/>
  <c r="P36" i="8" s="1"/>
  <c r="Q36" i="8" s="1"/>
  <c r="Q36" i="9" s="1"/>
  <c r="L11" i="8"/>
  <c r="N11" i="8" s="1"/>
  <c r="L41" i="9"/>
  <c r="N41" i="9" s="1"/>
  <c r="L3" i="9"/>
  <c r="N3" i="9" s="1"/>
  <c r="L29" i="9"/>
  <c r="N29" i="9" s="1"/>
  <c r="O28" i="9" s="1"/>
  <c r="O29" i="9" s="1"/>
  <c r="P29" i="9" s="1"/>
  <c r="L35" i="8"/>
  <c r="N35" i="8" s="1"/>
  <c r="O35" i="8" s="1"/>
  <c r="P35" i="8" s="1"/>
  <c r="Q35" i="8" s="1"/>
  <c r="Q35" i="9" s="1"/>
  <c r="L27" i="8"/>
  <c r="N27" i="8" s="1"/>
  <c r="O27" i="8" s="1"/>
  <c r="O30" i="8" s="1"/>
  <c r="P30" i="8" s="1"/>
  <c r="Q30" i="8" s="1"/>
  <c r="Q30" i="9" s="1"/>
  <c r="O6" i="8"/>
  <c r="O10" i="8" s="1"/>
  <c r="P10" i="8" s="1"/>
  <c r="Q10" i="8" s="1"/>
  <c r="Q10" i="9" s="1"/>
  <c r="L7" i="8"/>
  <c r="N7" i="8" s="1"/>
  <c r="L12" i="8"/>
  <c r="N12" i="8" s="1"/>
  <c r="P50" i="8"/>
  <c r="Q50" i="8" s="1"/>
  <c r="Q50" i="9" s="1"/>
  <c r="L37" i="8"/>
  <c r="N37" i="8" s="1"/>
  <c r="O37" i="8" s="1"/>
  <c r="L51" i="9"/>
  <c r="N51" i="9" s="1"/>
  <c r="O51" i="9" s="1"/>
  <c r="P51" i="9" s="1"/>
  <c r="L62" i="9"/>
  <c r="N62" i="9" s="1"/>
  <c r="O62" i="9" s="1"/>
  <c r="P62" i="9" s="1"/>
  <c r="L25" i="9"/>
  <c r="N25" i="9" s="1"/>
  <c r="O24" i="9" s="1"/>
  <c r="O25" i="9" s="1"/>
  <c r="P25" i="9" s="1"/>
  <c r="L27" i="9"/>
  <c r="N27" i="9" s="1"/>
  <c r="O27" i="9" s="1"/>
  <c r="O30" i="9" s="1"/>
  <c r="P30" i="9" s="1"/>
  <c r="L43" i="9"/>
  <c r="N43" i="9" s="1"/>
  <c r="L59" i="9"/>
  <c r="N59" i="9" s="1"/>
  <c r="O59" i="9" s="1"/>
  <c r="P59" i="9" s="1"/>
  <c r="L39" i="9"/>
  <c r="N39" i="9" s="1"/>
  <c r="L23" i="9"/>
  <c r="N23" i="9" s="1"/>
  <c r="L32" i="9"/>
  <c r="N32" i="9" s="1"/>
  <c r="O32" i="9" s="1"/>
  <c r="P32" i="9" s="1"/>
  <c r="O57" i="9"/>
  <c r="P57" i="9" s="1"/>
  <c r="L61" i="9"/>
  <c r="N61" i="9" s="1"/>
  <c r="L8" i="9"/>
  <c r="N8" i="9" s="1"/>
  <c r="O20" i="9"/>
  <c r="P20" i="9" s="1"/>
  <c r="K46" i="9"/>
  <c r="L46" i="9" s="1"/>
  <c r="N46" i="9" s="1"/>
  <c r="L45" i="9"/>
  <c r="N45" i="9" s="1"/>
  <c r="L4" i="9"/>
  <c r="N4" i="9" s="1"/>
  <c r="K5" i="9"/>
  <c r="O55" i="9"/>
  <c r="P55" i="9" s="1"/>
  <c r="O40" i="9"/>
  <c r="O42" i="9" s="1"/>
  <c r="P42" i="9" s="1"/>
  <c r="K22" i="9"/>
  <c r="L22" i="9" s="1"/>
  <c r="N22" i="9" s="1"/>
  <c r="L21" i="9"/>
  <c r="N21" i="9" s="1"/>
  <c r="L19" i="9"/>
  <c r="N19" i="9" s="1"/>
  <c r="K53" i="9"/>
  <c r="L52" i="9"/>
  <c r="N52" i="9" s="1"/>
  <c r="O58" i="9"/>
  <c r="P58" i="9" s="1"/>
  <c r="O56" i="9"/>
  <c r="P56" i="9" s="1"/>
  <c r="L33" i="9"/>
  <c r="N33" i="9" s="1"/>
  <c r="K34" i="9"/>
  <c r="L34" i="9" s="1"/>
  <c r="N34" i="9" s="1"/>
  <c r="L35" i="9"/>
  <c r="N35" i="9" s="1"/>
  <c r="K36" i="9"/>
  <c r="L31" i="9"/>
  <c r="N31" i="9" s="1"/>
  <c r="K10" i="9"/>
  <c r="L10" i="9" s="1"/>
  <c r="N10" i="9" s="1"/>
  <c r="L9" i="9"/>
  <c r="N9" i="9" s="1"/>
  <c r="L11" i="9"/>
  <c r="N11" i="9" s="1"/>
  <c r="K12" i="9"/>
  <c r="L15" i="9"/>
  <c r="N15" i="9" s="1"/>
  <c r="L47" i="9"/>
  <c r="N47" i="9" s="1"/>
  <c r="K48" i="9"/>
  <c r="L16" i="9"/>
  <c r="N16" i="9" s="1"/>
  <c r="K17" i="9"/>
  <c r="O38" i="8"/>
  <c r="P38" i="8" s="1"/>
  <c r="Q38" i="8" s="1"/>
  <c r="Q38" i="9" s="1"/>
  <c r="O34" i="8"/>
  <c r="P34" i="8" s="1"/>
  <c r="Q34" i="8" s="1"/>
  <c r="Q34" i="9" s="1"/>
  <c r="L23" i="8"/>
  <c r="N23" i="8" s="1"/>
  <c r="O23" i="8" s="1"/>
  <c r="O26" i="8" s="1"/>
  <c r="P26" i="8" s="1"/>
  <c r="Q26" i="8" s="1"/>
  <c r="Q26" i="9" s="1"/>
  <c r="P55" i="8"/>
  <c r="Q55" i="8" s="1"/>
  <c r="Q55" i="9" s="1"/>
  <c r="P60" i="8"/>
  <c r="Q60" i="8" s="1"/>
  <c r="Q60" i="9" s="1"/>
  <c r="L62" i="8"/>
  <c r="N62" i="8" s="1"/>
  <c r="O62" i="8" s="1"/>
  <c r="P62" i="8" s="1"/>
  <c r="Q62" i="8" s="1"/>
  <c r="Q62" i="9" s="1"/>
  <c r="P57" i="8"/>
  <c r="Q57" i="8" s="1"/>
  <c r="Q57" i="9" s="1"/>
  <c r="L48" i="8"/>
  <c r="N48" i="8" s="1"/>
  <c r="L9" i="8"/>
  <c r="N9" i="8" s="1"/>
  <c r="L8" i="8"/>
  <c r="N8" i="8" s="1"/>
  <c r="P22" i="8"/>
  <c r="Q22" i="8" s="1"/>
  <c r="Q22" i="9" s="1"/>
  <c r="P56" i="8"/>
  <c r="Q56" i="8" s="1"/>
  <c r="Q56" i="9" s="1"/>
  <c r="L52" i="8"/>
  <c r="N52" i="8" s="1"/>
  <c r="L31" i="8"/>
  <c r="N31" i="8" s="1"/>
  <c r="O31" i="8" s="1"/>
  <c r="P31" i="8" s="1"/>
  <c r="Q31" i="8" s="1"/>
  <c r="Q31" i="9" s="1"/>
  <c r="L3" i="8"/>
  <c r="N3" i="8" s="1"/>
  <c r="L5" i="8"/>
  <c r="N5" i="8" s="1"/>
  <c r="L4" i="8"/>
  <c r="N4" i="8" s="1"/>
  <c r="L21" i="8"/>
  <c r="N21" i="8" s="1"/>
  <c r="L47" i="8"/>
  <c r="N47" i="8" s="1"/>
  <c r="L25" i="8"/>
  <c r="N25" i="8" s="1"/>
  <c r="O24" i="8" s="1"/>
  <c r="L19" i="8"/>
  <c r="N19" i="8" s="1"/>
  <c r="L39" i="8"/>
  <c r="N39" i="8" s="1"/>
  <c r="L32" i="8"/>
  <c r="N32" i="8" s="1"/>
  <c r="O32" i="8" s="1"/>
  <c r="P32" i="8" s="1"/>
  <c r="Q32" i="8" s="1"/>
  <c r="Q32" i="9" s="1"/>
  <c r="L45" i="8"/>
  <c r="N45" i="8" s="1"/>
  <c r="L59" i="8"/>
  <c r="N59" i="8" s="1"/>
  <c r="K54" i="8"/>
  <c r="L54" i="8" s="1"/>
  <c r="N54" i="8" s="1"/>
  <c r="L53" i="8"/>
  <c r="N53" i="8" s="1"/>
  <c r="O53" i="8" s="1"/>
  <c r="P53" i="8" s="1"/>
  <c r="Q53" i="8" s="1"/>
  <c r="Q53" i="9" s="1"/>
  <c r="L33" i="8"/>
  <c r="N33" i="8" s="1"/>
  <c r="K18" i="8"/>
  <c r="L18" i="8" s="1"/>
  <c r="N18" i="8" s="1"/>
  <c r="O14" i="8" s="1"/>
  <c r="L17" i="8"/>
  <c r="N17" i="8" s="1"/>
  <c r="L61" i="8"/>
  <c r="N61" i="8" s="1"/>
  <c r="L41" i="8"/>
  <c r="N41" i="8" s="1"/>
  <c r="L51" i="8"/>
  <c r="N51" i="8" s="1"/>
  <c r="L16" i="8"/>
  <c r="N16" i="8" s="1"/>
  <c r="L13" i="8"/>
  <c r="N13" i="8" s="1"/>
  <c r="L43" i="8"/>
  <c r="N43" i="8" s="1"/>
  <c r="L49" i="8"/>
  <c r="N49" i="8" s="1"/>
  <c r="K3" i="7"/>
  <c r="L3" i="7" s="1"/>
  <c r="M3" i="7" s="1"/>
  <c r="K7" i="7"/>
  <c r="K8" i="7" s="1"/>
  <c r="K9" i="7" s="1"/>
  <c r="K10" i="7" s="1"/>
  <c r="L10" i="7" s="1"/>
  <c r="M10" i="7" s="1"/>
  <c r="K11" i="7"/>
  <c r="K12" i="7" s="1"/>
  <c r="K13" i="7" s="1"/>
  <c r="K14" i="7" s="1"/>
  <c r="L14" i="7" s="1"/>
  <c r="M14" i="7" s="1"/>
  <c r="K15" i="7"/>
  <c r="K16" i="7" s="1"/>
  <c r="K17" i="7" s="1"/>
  <c r="K18" i="7" s="1"/>
  <c r="L18" i="7" s="1"/>
  <c r="M18" i="7" s="1"/>
  <c r="K61" i="7"/>
  <c r="K62" i="7" s="1"/>
  <c r="L62" i="7" s="1"/>
  <c r="M62" i="7" s="1"/>
  <c r="K59" i="7"/>
  <c r="K60" i="7" s="1"/>
  <c r="L60" i="7" s="1"/>
  <c r="M60" i="7" s="1"/>
  <c r="K47" i="7"/>
  <c r="K48" i="7" s="1"/>
  <c r="K49" i="7" s="1"/>
  <c r="K50" i="7" s="1"/>
  <c r="L50" i="7" s="1"/>
  <c r="M50" i="7" s="1"/>
  <c r="K25" i="7"/>
  <c r="K26" i="7" s="1"/>
  <c r="L26" i="7" s="1"/>
  <c r="M26" i="7" s="1"/>
  <c r="K27" i="7"/>
  <c r="K28" i="7" s="1"/>
  <c r="L28" i="7" s="1"/>
  <c r="M28" i="7" s="1"/>
  <c r="K39" i="7"/>
  <c r="K40" i="7" s="1"/>
  <c r="L40" i="7" s="1"/>
  <c r="M40" i="7" s="1"/>
  <c r="K51" i="7"/>
  <c r="K52" i="7" s="1"/>
  <c r="K53" i="7" s="1"/>
  <c r="K54" i="7" s="1"/>
  <c r="L54" i="7" s="1"/>
  <c r="M54" i="7" s="1"/>
  <c r="K35" i="7"/>
  <c r="K36" i="7" s="1"/>
  <c r="K37" i="7" s="1"/>
  <c r="K38" i="7" s="1"/>
  <c r="L38" i="7" s="1"/>
  <c r="M38" i="7" s="1"/>
  <c r="K29" i="7"/>
  <c r="K30" i="7" s="1"/>
  <c r="L30" i="7" s="1"/>
  <c r="M30" i="7" s="1"/>
  <c r="K19" i="7"/>
  <c r="K20" i="7" s="1"/>
  <c r="L20" i="7" s="1"/>
  <c r="M20" i="7" s="1"/>
  <c r="K31" i="7"/>
  <c r="K32" i="7" s="1"/>
  <c r="K33" i="7" s="1"/>
  <c r="K34" i="7" s="1"/>
  <c r="L34" i="7" s="1"/>
  <c r="M34" i="7" s="1"/>
  <c r="K43" i="7"/>
  <c r="K44" i="7" s="1"/>
  <c r="L44" i="7" s="1"/>
  <c r="M44" i="7" s="1"/>
  <c r="K56" i="7"/>
  <c r="L56" i="7" s="1"/>
  <c r="M56" i="7" s="1"/>
  <c r="K41" i="7"/>
  <c r="K42" i="7" s="1"/>
  <c r="L42" i="7" s="1"/>
  <c r="M42" i="7" s="1"/>
  <c r="K55" i="7"/>
  <c r="L55" i="7" s="1"/>
  <c r="M55" i="7" s="1"/>
  <c r="K21" i="7"/>
  <c r="K22" i="7" s="1"/>
  <c r="L22" i="7" s="1"/>
  <c r="M22" i="7" s="1"/>
  <c r="K45" i="7"/>
  <c r="K46" i="7" s="1"/>
  <c r="L46" i="7" s="1"/>
  <c r="M46" i="7" s="1"/>
  <c r="K57" i="7"/>
  <c r="L57" i="7" s="1"/>
  <c r="M57" i="7" s="1"/>
  <c r="K58" i="7"/>
  <c r="L58" i="7" s="1"/>
  <c r="M58" i="7" s="1"/>
  <c r="K23" i="7"/>
  <c r="K24" i="7" s="1"/>
  <c r="L24" i="7" s="1"/>
  <c r="M24" i="7" s="1"/>
  <c r="K3" i="6"/>
  <c r="K4" i="6" s="1"/>
  <c r="K5" i="6" s="1"/>
  <c r="K6" i="6" s="1"/>
  <c r="L6" i="6" s="1"/>
  <c r="N6" i="6" s="1"/>
  <c r="K55" i="6"/>
  <c r="L55" i="6" s="1"/>
  <c r="N55" i="6" s="1"/>
  <c r="K56" i="6"/>
  <c r="L56" i="6" s="1"/>
  <c r="N56" i="6" s="1"/>
  <c r="K15" i="6"/>
  <c r="K16" i="6" s="1"/>
  <c r="K17" i="6" s="1"/>
  <c r="K18" i="6" s="1"/>
  <c r="L18" i="6" s="1"/>
  <c r="N18" i="6" s="1"/>
  <c r="K29" i="6"/>
  <c r="K30" i="6" s="1"/>
  <c r="L30" i="6" s="1"/>
  <c r="N30" i="6" s="1"/>
  <c r="K7" i="6"/>
  <c r="K8" i="6" s="1"/>
  <c r="K9" i="6" s="1"/>
  <c r="K10" i="6" s="1"/>
  <c r="L10" i="6" s="1"/>
  <c r="N10" i="6" s="1"/>
  <c r="K58" i="6"/>
  <c r="L58" i="6" s="1"/>
  <c r="N58" i="6" s="1"/>
  <c r="K27" i="6"/>
  <c r="K28" i="6" s="1"/>
  <c r="L28" i="6" s="1"/>
  <c r="N28" i="6" s="1"/>
  <c r="K43" i="6"/>
  <c r="K44" i="6" s="1"/>
  <c r="L44" i="6" s="1"/>
  <c r="N44" i="6" s="1"/>
  <c r="K21" i="6"/>
  <c r="K22" i="6" s="1"/>
  <c r="L22" i="6" s="1"/>
  <c r="N22" i="6" s="1"/>
  <c r="K11" i="6"/>
  <c r="K12" i="6" s="1"/>
  <c r="K13" i="6" s="1"/>
  <c r="K14" i="6" s="1"/>
  <c r="L14" i="6" s="1"/>
  <c r="N14" i="6" s="1"/>
  <c r="K23" i="6"/>
  <c r="K24" i="6" s="1"/>
  <c r="L24" i="6" s="1"/>
  <c r="N24" i="6" s="1"/>
  <c r="K35" i="6"/>
  <c r="K36" i="6" s="1"/>
  <c r="K37" i="6" s="1"/>
  <c r="K38" i="6" s="1"/>
  <c r="L38" i="6" s="1"/>
  <c r="N38" i="6" s="1"/>
  <c r="K47" i="6"/>
  <c r="K48" i="6" s="1"/>
  <c r="K49" i="6" s="1"/>
  <c r="K50" i="6" s="1"/>
  <c r="L50" i="6" s="1"/>
  <c r="N50" i="6" s="1"/>
  <c r="K59" i="6"/>
  <c r="K60" i="6" s="1"/>
  <c r="L60" i="6" s="1"/>
  <c r="N60" i="6" s="1"/>
  <c r="K41" i="6"/>
  <c r="K42" i="6" s="1"/>
  <c r="L42" i="6" s="1"/>
  <c r="N42" i="6" s="1"/>
  <c r="K19" i="6"/>
  <c r="K20" i="6" s="1"/>
  <c r="L20" i="6" s="1"/>
  <c r="N20" i="6" s="1"/>
  <c r="K39" i="6"/>
  <c r="K40" i="6" s="1"/>
  <c r="L40" i="6" s="1"/>
  <c r="N40" i="6" s="1"/>
  <c r="K31" i="6"/>
  <c r="K32" i="6" s="1"/>
  <c r="K33" i="6" s="1"/>
  <c r="K34" i="6" s="1"/>
  <c r="L34" i="6" s="1"/>
  <c r="N34" i="6" s="1"/>
  <c r="K57" i="6"/>
  <c r="L57" i="6" s="1"/>
  <c r="N57" i="6" s="1"/>
  <c r="K25" i="6"/>
  <c r="K26" i="6" s="1"/>
  <c r="L26" i="6" s="1"/>
  <c r="N26" i="6" s="1"/>
  <c r="K61" i="6"/>
  <c r="K62" i="6" s="1"/>
  <c r="L62" i="6" s="1"/>
  <c r="N62" i="6" s="1"/>
  <c r="K51" i="6"/>
  <c r="K52" i="6" s="1"/>
  <c r="K53" i="6" s="1"/>
  <c r="K54" i="6" s="1"/>
  <c r="L54" i="6" s="1"/>
  <c r="N54" i="6" s="1"/>
  <c r="K45" i="6"/>
  <c r="K46" i="6" s="1"/>
  <c r="L46" i="6" s="1"/>
  <c r="N46" i="6" s="1"/>
  <c r="L43" i="5" l="1"/>
  <c r="L7" i="5"/>
  <c r="L4" i="5"/>
  <c r="L3" i="5"/>
  <c r="L52" i="5"/>
  <c r="L29" i="5"/>
  <c r="L15" i="5"/>
  <c r="L17" i="5"/>
  <c r="L31" i="5"/>
  <c r="L9" i="5"/>
  <c r="L33" i="5"/>
  <c r="L27" i="5"/>
  <c r="L39" i="5"/>
  <c r="L19" i="5"/>
  <c r="L11" i="5"/>
  <c r="L32" i="5"/>
  <c r="L51" i="5"/>
  <c r="L36" i="5"/>
  <c r="L8" i="5"/>
  <c r="L35" i="5"/>
  <c r="L41" i="5"/>
  <c r="L37" i="5"/>
  <c r="L59" i="5"/>
  <c r="L45" i="5"/>
  <c r="L12" i="5"/>
  <c r="L16" i="5"/>
  <c r="L5" i="5"/>
  <c r="L13" i="5"/>
  <c r="L48" i="5"/>
  <c r="L23" i="5"/>
  <c r="L25" i="5"/>
  <c r="L61" i="5"/>
  <c r="O11" i="8"/>
  <c r="O15" i="8" s="1"/>
  <c r="P15" i="8" s="1"/>
  <c r="Q15" i="8" s="1"/>
  <c r="Q15" i="9" s="1"/>
  <c r="L17" i="6"/>
  <c r="N17" i="6" s="1"/>
  <c r="O12" i="8"/>
  <c r="P12" i="8" s="1"/>
  <c r="Q12" i="8" s="1"/>
  <c r="Q12" i="9" s="1"/>
  <c r="P44" i="8"/>
  <c r="Q44" i="8" s="1"/>
  <c r="Q44" i="9" s="1"/>
  <c r="O39" i="9"/>
  <c r="O41" i="9" s="1"/>
  <c r="P41" i="9" s="1"/>
  <c r="P6" i="8"/>
  <c r="Q6" i="8" s="1"/>
  <c r="Q6" i="9" s="1"/>
  <c r="P40" i="9"/>
  <c r="P23" i="8"/>
  <c r="Q23" i="8" s="1"/>
  <c r="Q23" i="9" s="1"/>
  <c r="O3" i="9"/>
  <c r="O7" i="9" s="1"/>
  <c r="P7" i="9" s="1"/>
  <c r="P40" i="8"/>
  <c r="Q40" i="8" s="1"/>
  <c r="Q40" i="9" s="1"/>
  <c r="O39" i="8"/>
  <c r="O41" i="8" s="1"/>
  <c r="P41" i="8" s="1"/>
  <c r="Q41" i="8" s="1"/>
  <c r="Q41" i="9" s="1"/>
  <c r="P28" i="9"/>
  <c r="O43" i="9"/>
  <c r="P43" i="9" s="1"/>
  <c r="P24" i="9"/>
  <c r="L33" i="6"/>
  <c r="N33" i="6" s="1"/>
  <c r="O33" i="6" s="1"/>
  <c r="P33" i="6" s="1"/>
  <c r="Q33" i="6" s="1"/>
  <c r="C33" i="7" s="1"/>
  <c r="O34" i="6"/>
  <c r="P34" i="6" s="1"/>
  <c r="Q34" i="6" s="1"/>
  <c r="C34" i="7" s="1"/>
  <c r="O54" i="6"/>
  <c r="P54" i="6" s="1"/>
  <c r="Q54" i="6" s="1"/>
  <c r="C54" i="7" s="1"/>
  <c r="O40" i="6"/>
  <c r="O42" i="6" s="1"/>
  <c r="P42" i="6" s="1"/>
  <c r="Q42" i="6" s="1"/>
  <c r="C42" i="7" s="1"/>
  <c r="O6" i="6"/>
  <c r="O10" i="6" s="1"/>
  <c r="P10" i="6" s="1"/>
  <c r="Q10" i="6" s="1"/>
  <c r="C10" i="7" s="1"/>
  <c r="O38" i="6"/>
  <c r="P38" i="6" s="1"/>
  <c r="Q38" i="6" s="1"/>
  <c r="C38" i="7" s="1"/>
  <c r="O22" i="6"/>
  <c r="P22" i="6" s="1"/>
  <c r="Q22" i="6" s="1"/>
  <c r="C22" i="7" s="1"/>
  <c r="O56" i="6"/>
  <c r="P56" i="6" s="1"/>
  <c r="Q56" i="6" s="1"/>
  <c r="C56" i="7" s="1"/>
  <c r="O57" i="6"/>
  <c r="P57" i="6" s="1"/>
  <c r="Q57" i="6" s="1"/>
  <c r="C57" i="7" s="1"/>
  <c r="O44" i="6"/>
  <c r="O46" i="6" s="1"/>
  <c r="P46" i="6" s="1"/>
  <c r="Q46" i="6" s="1"/>
  <c r="C46" i="7" s="1"/>
  <c r="O55" i="6"/>
  <c r="P55" i="6" s="1"/>
  <c r="Q55" i="6" s="1"/>
  <c r="C55" i="7" s="1"/>
  <c r="O60" i="6"/>
  <c r="P60" i="6" s="1"/>
  <c r="Q60" i="6" s="1"/>
  <c r="C60" i="7" s="1"/>
  <c r="O14" i="6"/>
  <c r="O18" i="6" s="1"/>
  <c r="P18" i="6" s="1"/>
  <c r="Q18" i="6" s="1"/>
  <c r="C18" i="7" s="1"/>
  <c r="O50" i="6"/>
  <c r="P50" i="6" s="1"/>
  <c r="Q50" i="6" s="1"/>
  <c r="C50" i="7" s="1"/>
  <c r="O62" i="6"/>
  <c r="P62" i="6" s="1"/>
  <c r="Q62" i="6" s="1"/>
  <c r="C62" i="7" s="1"/>
  <c r="L31" i="6"/>
  <c r="N31" i="6" s="1"/>
  <c r="O20" i="6"/>
  <c r="P20" i="6" s="1"/>
  <c r="Q20" i="6" s="1"/>
  <c r="C20" i="7" s="1"/>
  <c r="O58" i="6"/>
  <c r="P58" i="6" s="1"/>
  <c r="Q58" i="6" s="1"/>
  <c r="C58" i="7" s="1"/>
  <c r="P37" i="8"/>
  <c r="Q37" i="8" s="1"/>
  <c r="Q37" i="9" s="1"/>
  <c r="P27" i="8"/>
  <c r="Q27" i="8" s="1"/>
  <c r="Q27" i="9" s="1"/>
  <c r="O23" i="9"/>
  <c r="O26" i="9" s="1"/>
  <c r="P26" i="9" s="1"/>
  <c r="O61" i="9"/>
  <c r="P61" i="9" s="1"/>
  <c r="P27" i="9"/>
  <c r="O22" i="9"/>
  <c r="P22" i="9" s="1"/>
  <c r="K54" i="9"/>
  <c r="L54" i="9" s="1"/>
  <c r="N54" i="9" s="1"/>
  <c r="L53" i="9"/>
  <c r="N53" i="9" s="1"/>
  <c r="K49" i="9"/>
  <c r="L48" i="9"/>
  <c r="N48" i="9" s="1"/>
  <c r="O4" i="9"/>
  <c r="O8" i="9" s="1"/>
  <c r="P8" i="9" s="1"/>
  <c r="K6" i="9"/>
  <c r="L6" i="9" s="1"/>
  <c r="N6" i="9" s="1"/>
  <c r="L5" i="9"/>
  <c r="N5" i="9" s="1"/>
  <c r="O34" i="9"/>
  <c r="P34" i="9" s="1"/>
  <c r="O52" i="9"/>
  <c r="P52" i="9" s="1"/>
  <c r="K13" i="9"/>
  <c r="L12" i="9"/>
  <c r="N12" i="9" s="1"/>
  <c r="O11" i="9"/>
  <c r="O15" i="9" s="1"/>
  <c r="P15" i="9" s="1"/>
  <c r="O33" i="9"/>
  <c r="P33" i="9" s="1"/>
  <c r="O19" i="9"/>
  <c r="P19" i="9" s="1"/>
  <c r="O31" i="9"/>
  <c r="P31" i="9" s="1"/>
  <c r="O21" i="9"/>
  <c r="P21" i="9" s="1"/>
  <c r="O47" i="9"/>
  <c r="P47" i="9" s="1"/>
  <c r="K18" i="9"/>
  <c r="L18" i="9" s="1"/>
  <c r="N18" i="9" s="1"/>
  <c r="L17" i="9"/>
  <c r="N17" i="9" s="1"/>
  <c r="K37" i="9"/>
  <c r="L36" i="9"/>
  <c r="N36" i="9" s="1"/>
  <c r="O35" i="9"/>
  <c r="P35" i="9" s="1"/>
  <c r="O44" i="9"/>
  <c r="O18" i="8"/>
  <c r="P18" i="8" s="1"/>
  <c r="Q18" i="8" s="1"/>
  <c r="Q18" i="9" s="1"/>
  <c r="P14" i="8"/>
  <c r="Q14" i="8" s="1"/>
  <c r="Q14" i="9" s="1"/>
  <c r="O25" i="8"/>
  <c r="P25" i="8" s="1"/>
  <c r="Q25" i="8" s="1"/>
  <c r="Q25" i="9" s="1"/>
  <c r="P24" i="8"/>
  <c r="Q24" i="8" s="1"/>
  <c r="Q24" i="9" s="1"/>
  <c r="O13" i="8"/>
  <c r="O17" i="8" s="1"/>
  <c r="P17" i="8" s="1"/>
  <c r="Q17" i="8" s="1"/>
  <c r="Q17" i="9" s="1"/>
  <c r="O29" i="8"/>
  <c r="P29" i="8" s="1"/>
  <c r="Q29" i="8" s="1"/>
  <c r="Q29" i="9" s="1"/>
  <c r="P28" i="8"/>
  <c r="Q28" i="8" s="1"/>
  <c r="Q28" i="9" s="1"/>
  <c r="O47" i="8"/>
  <c r="P47" i="8" s="1"/>
  <c r="Q47" i="8" s="1"/>
  <c r="Q47" i="9" s="1"/>
  <c r="O51" i="8"/>
  <c r="P51" i="8" s="1"/>
  <c r="Q51" i="8" s="1"/>
  <c r="Q51" i="9" s="1"/>
  <c r="O21" i="8"/>
  <c r="P21" i="8" s="1"/>
  <c r="Q21" i="8" s="1"/>
  <c r="Q21" i="9" s="1"/>
  <c r="O52" i="8"/>
  <c r="P52" i="8" s="1"/>
  <c r="Q52" i="8" s="1"/>
  <c r="Q52" i="9" s="1"/>
  <c r="O5" i="8"/>
  <c r="O9" i="8" s="1"/>
  <c r="P9" i="8" s="1"/>
  <c r="Q9" i="8" s="1"/>
  <c r="Q9" i="9" s="1"/>
  <c r="O3" i="8"/>
  <c r="O7" i="8" s="1"/>
  <c r="P7" i="8" s="1"/>
  <c r="Q7" i="8" s="1"/>
  <c r="Q7" i="9" s="1"/>
  <c r="O4" i="8"/>
  <c r="O8" i="8" s="1"/>
  <c r="P8" i="8" s="1"/>
  <c r="Q8" i="8" s="1"/>
  <c r="Q8" i="9" s="1"/>
  <c r="O33" i="8"/>
  <c r="P33" i="8" s="1"/>
  <c r="Q33" i="8" s="1"/>
  <c r="Q33" i="9" s="1"/>
  <c r="O19" i="8"/>
  <c r="P19" i="8" s="1"/>
  <c r="Q19" i="8" s="1"/>
  <c r="Q19" i="9" s="1"/>
  <c r="O48" i="8"/>
  <c r="P48" i="8" s="1"/>
  <c r="Q48" i="8" s="1"/>
  <c r="Q48" i="9" s="1"/>
  <c r="O59" i="8"/>
  <c r="P59" i="8" s="1"/>
  <c r="Q59" i="8" s="1"/>
  <c r="Q59" i="9" s="1"/>
  <c r="O61" i="8"/>
  <c r="P61" i="8" s="1"/>
  <c r="Q61" i="8" s="1"/>
  <c r="Q61" i="9" s="1"/>
  <c r="O54" i="8"/>
  <c r="P54" i="8" s="1"/>
  <c r="Q54" i="8" s="1"/>
  <c r="Q54" i="9" s="1"/>
  <c r="O49" i="8"/>
  <c r="P49" i="8" s="1"/>
  <c r="Q49" i="8" s="1"/>
  <c r="Q49" i="9" s="1"/>
  <c r="O43" i="8"/>
  <c r="O45" i="8" s="1"/>
  <c r="P45" i="8" s="1"/>
  <c r="Q45" i="8" s="1"/>
  <c r="Q45" i="9" s="1"/>
  <c r="L7" i="7"/>
  <c r="M7" i="7" s="1"/>
  <c r="L52" i="7"/>
  <c r="M52" i="7" s="1"/>
  <c r="L53" i="7"/>
  <c r="M53" i="7" s="1"/>
  <c r="L45" i="7"/>
  <c r="M45" i="7" s="1"/>
  <c r="L32" i="7"/>
  <c r="M32" i="7" s="1"/>
  <c r="L27" i="7"/>
  <c r="M27" i="7" s="1"/>
  <c r="L25" i="7"/>
  <c r="M25" i="7" s="1"/>
  <c r="L15" i="7"/>
  <c r="M15" i="7" s="1"/>
  <c r="L17" i="7"/>
  <c r="M17" i="7" s="1"/>
  <c r="L16" i="7"/>
  <c r="M16" i="7" s="1"/>
  <c r="L12" i="7"/>
  <c r="M12" i="7" s="1"/>
  <c r="L8" i="7"/>
  <c r="M8" i="7" s="1"/>
  <c r="K4" i="7"/>
  <c r="L41" i="7"/>
  <c r="M41" i="7" s="1"/>
  <c r="L13" i="7"/>
  <c r="M13" i="7" s="1"/>
  <c r="L36" i="7"/>
  <c r="M36" i="7" s="1"/>
  <c r="L31" i="7"/>
  <c r="M31" i="7" s="1"/>
  <c r="L51" i="7"/>
  <c r="M51" i="7" s="1"/>
  <c r="L48" i="7"/>
  <c r="M48" i="7" s="1"/>
  <c r="L33" i="7"/>
  <c r="M33" i="7" s="1"/>
  <c r="L39" i="7"/>
  <c r="M39" i="7" s="1"/>
  <c r="L35" i="7"/>
  <c r="M35" i="7" s="1"/>
  <c r="L49" i="7"/>
  <c r="M49" i="7" s="1"/>
  <c r="L23" i="7"/>
  <c r="M23" i="7" s="1"/>
  <c r="L11" i="7"/>
  <c r="M11" i="7" s="1"/>
  <c r="L19" i="7"/>
  <c r="M19" i="7" s="1"/>
  <c r="L61" i="7"/>
  <c r="M61" i="7" s="1"/>
  <c r="L21" i="7"/>
  <c r="M21" i="7" s="1"/>
  <c r="L37" i="7"/>
  <c r="M37" i="7" s="1"/>
  <c r="L59" i="7"/>
  <c r="M59" i="7" s="1"/>
  <c r="L9" i="7"/>
  <c r="M9" i="7" s="1"/>
  <c r="L43" i="7"/>
  <c r="M43" i="7" s="1"/>
  <c r="L29" i="7"/>
  <c r="M29" i="7" s="1"/>
  <c r="L47" i="7"/>
  <c r="M47" i="7" s="1"/>
  <c r="L49" i="6"/>
  <c r="N49" i="6" s="1"/>
  <c r="L4" i="6"/>
  <c r="N4" i="6" s="1"/>
  <c r="L51" i="6"/>
  <c r="N51" i="6" s="1"/>
  <c r="L36" i="6"/>
  <c r="N36" i="6" s="1"/>
  <c r="L23" i="6"/>
  <c r="N23" i="6" s="1"/>
  <c r="L15" i="6"/>
  <c r="N15" i="6" s="1"/>
  <c r="L32" i="6"/>
  <c r="N32" i="6" s="1"/>
  <c r="L29" i="6"/>
  <c r="N29" i="6" s="1"/>
  <c r="L19" i="6"/>
  <c r="N19" i="6" s="1"/>
  <c r="L37" i="6"/>
  <c r="N37" i="6" s="1"/>
  <c r="L11" i="6"/>
  <c r="N11" i="6" s="1"/>
  <c r="L41" i="6"/>
  <c r="N41" i="6" s="1"/>
  <c r="L45" i="6"/>
  <c r="N45" i="6" s="1"/>
  <c r="L43" i="6"/>
  <c r="N43" i="6" s="1"/>
  <c r="L12" i="6"/>
  <c r="N12" i="6" s="1"/>
  <c r="L47" i="6"/>
  <c r="N47" i="6" s="1"/>
  <c r="L53" i="6"/>
  <c r="N53" i="6" s="1"/>
  <c r="L3" i="6"/>
  <c r="L9" i="6"/>
  <c r="N9" i="6" s="1"/>
  <c r="L61" i="6"/>
  <c r="N61" i="6" s="1"/>
  <c r="L39" i="6"/>
  <c r="N39" i="6" s="1"/>
  <c r="L8" i="6"/>
  <c r="N8" i="6" s="1"/>
  <c r="L21" i="6"/>
  <c r="N21" i="6" s="1"/>
  <c r="L25" i="6"/>
  <c r="N25" i="6" s="1"/>
  <c r="L59" i="6"/>
  <c r="N59" i="6" s="1"/>
  <c r="L7" i="6"/>
  <c r="N7" i="6" s="1"/>
  <c r="L5" i="6"/>
  <c r="N5" i="6" s="1"/>
  <c r="L35" i="6"/>
  <c r="N35" i="6" s="1"/>
  <c r="L27" i="6"/>
  <c r="N27" i="6" s="1"/>
  <c r="L16" i="6"/>
  <c r="N16" i="6" s="1"/>
  <c r="L48" i="6"/>
  <c r="N48" i="6" s="1"/>
  <c r="L13" i="6"/>
  <c r="N13" i="6" s="1"/>
  <c r="L52" i="6"/>
  <c r="N52" i="6" s="1"/>
  <c r="O16" i="8" l="1"/>
  <c r="P16" i="8" s="1"/>
  <c r="Q16" i="8" s="1"/>
  <c r="Q16" i="9" s="1"/>
  <c r="P11" i="8"/>
  <c r="Q11" i="8" s="1"/>
  <c r="Q11" i="9" s="1"/>
  <c r="P3" i="9"/>
  <c r="P39" i="8"/>
  <c r="Q39" i="8" s="1"/>
  <c r="Q39" i="9" s="1"/>
  <c r="P39" i="9"/>
  <c r="P43" i="8"/>
  <c r="Q43" i="8" s="1"/>
  <c r="Q43" i="9" s="1"/>
  <c r="T59" i="9"/>
  <c r="U59" i="9"/>
  <c r="P23" i="9"/>
  <c r="O45" i="9"/>
  <c r="P45" i="9" s="1"/>
  <c r="P3" i="8"/>
  <c r="Q3" i="8" s="1"/>
  <c r="Q3" i="9" s="1"/>
  <c r="P5" i="8"/>
  <c r="Q5" i="8" s="1"/>
  <c r="Q5" i="9" s="1"/>
  <c r="P4" i="9"/>
  <c r="P6" i="6"/>
  <c r="Q6" i="6" s="1"/>
  <c r="C6" i="7" s="1"/>
  <c r="O53" i="6"/>
  <c r="P53" i="6" s="1"/>
  <c r="Q53" i="6" s="1"/>
  <c r="C53" i="7" s="1"/>
  <c r="O27" i="6"/>
  <c r="O30" i="6" s="1"/>
  <c r="P30" i="6" s="1"/>
  <c r="Q30" i="6" s="1"/>
  <c r="C30" i="7" s="1"/>
  <c r="O23" i="6"/>
  <c r="O26" i="6" s="1"/>
  <c r="P26" i="6" s="1"/>
  <c r="Q26" i="6" s="1"/>
  <c r="C26" i="7" s="1"/>
  <c r="O36" i="6"/>
  <c r="P36" i="6" s="1"/>
  <c r="Q36" i="6" s="1"/>
  <c r="C36" i="7" s="1"/>
  <c r="P44" i="6"/>
  <c r="Q44" i="6" s="1"/>
  <c r="C44" i="7" s="1"/>
  <c r="P40" i="6"/>
  <c r="Q40" i="6" s="1"/>
  <c r="C40" i="7" s="1"/>
  <c r="O24" i="6"/>
  <c r="O52" i="6"/>
  <c r="P52" i="6" s="1"/>
  <c r="Q52" i="6" s="1"/>
  <c r="C52" i="7" s="1"/>
  <c r="O59" i="6"/>
  <c r="P59" i="6" s="1"/>
  <c r="Q59" i="6" s="1"/>
  <c r="C59" i="7" s="1"/>
  <c r="O39" i="6"/>
  <c r="O41" i="6" s="1"/>
  <c r="P41" i="6" s="1"/>
  <c r="Q41" i="6" s="1"/>
  <c r="C41" i="7" s="1"/>
  <c r="O19" i="6"/>
  <c r="P19" i="6" s="1"/>
  <c r="Q19" i="6" s="1"/>
  <c r="C19" i="7" s="1"/>
  <c r="O49" i="6"/>
  <c r="P49" i="6" s="1"/>
  <c r="Q49" i="6" s="1"/>
  <c r="C49" i="7" s="1"/>
  <c r="O13" i="6"/>
  <c r="O17" i="6" s="1"/>
  <c r="P17" i="6" s="1"/>
  <c r="Q17" i="6" s="1"/>
  <c r="C17" i="7" s="1"/>
  <c r="O35" i="6"/>
  <c r="P35" i="6" s="1"/>
  <c r="Q35" i="6" s="1"/>
  <c r="C35" i="7" s="1"/>
  <c r="O61" i="6"/>
  <c r="P61" i="6" s="1"/>
  <c r="Q61" i="6" s="1"/>
  <c r="C61" i="7" s="1"/>
  <c r="O47" i="6"/>
  <c r="P47" i="6" s="1"/>
  <c r="Q47" i="6" s="1"/>
  <c r="C47" i="7" s="1"/>
  <c r="O48" i="6"/>
  <c r="P48" i="6" s="1"/>
  <c r="Q48" i="6" s="1"/>
  <c r="C48" i="7" s="1"/>
  <c r="O5" i="6"/>
  <c r="O9" i="6" s="1"/>
  <c r="P9" i="6" s="1"/>
  <c r="Q9" i="6" s="1"/>
  <c r="C9" i="7" s="1"/>
  <c r="O21" i="6"/>
  <c r="P21" i="6" s="1"/>
  <c r="Q21" i="6" s="1"/>
  <c r="C21" i="7" s="1"/>
  <c r="O12" i="6"/>
  <c r="O16" i="6" s="1"/>
  <c r="P16" i="6" s="1"/>
  <c r="Q16" i="6" s="1"/>
  <c r="C16" i="7" s="1"/>
  <c r="O11" i="6"/>
  <c r="O15" i="6" s="1"/>
  <c r="P15" i="6" s="1"/>
  <c r="Q15" i="6" s="1"/>
  <c r="C15" i="7" s="1"/>
  <c r="O32" i="6"/>
  <c r="P32" i="6" s="1"/>
  <c r="Q32" i="6" s="1"/>
  <c r="C32" i="7" s="1"/>
  <c r="O51" i="6"/>
  <c r="P51" i="6" s="1"/>
  <c r="Q51" i="6" s="1"/>
  <c r="C51" i="7" s="1"/>
  <c r="P14" i="6"/>
  <c r="Q14" i="6" s="1"/>
  <c r="C14" i="7" s="1"/>
  <c r="O7" i="6"/>
  <c r="P7" i="6" s="1"/>
  <c r="Q7" i="6" s="1"/>
  <c r="C7" i="7" s="1"/>
  <c r="O43" i="6"/>
  <c r="O45" i="6" s="1"/>
  <c r="P45" i="6" s="1"/>
  <c r="Q45" i="6" s="1"/>
  <c r="C45" i="7" s="1"/>
  <c r="O37" i="6"/>
  <c r="P37" i="6" s="1"/>
  <c r="Q37" i="6" s="1"/>
  <c r="C37" i="7" s="1"/>
  <c r="O4" i="6"/>
  <c r="O8" i="6" s="1"/>
  <c r="P8" i="6" s="1"/>
  <c r="Q8" i="6" s="1"/>
  <c r="C8" i="7" s="1"/>
  <c r="O31" i="6"/>
  <c r="P31" i="6" s="1"/>
  <c r="Q31" i="6" s="1"/>
  <c r="C31" i="7" s="1"/>
  <c r="O28" i="6"/>
  <c r="P4" i="8"/>
  <c r="Q4" i="8" s="1"/>
  <c r="Q4" i="9" s="1"/>
  <c r="U19" i="9"/>
  <c r="T19" i="9"/>
  <c r="P11" i="9"/>
  <c r="O48" i="9"/>
  <c r="P48" i="9" s="1"/>
  <c r="K50" i="9"/>
  <c r="L50" i="9" s="1"/>
  <c r="N50" i="9" s="1"/>
  <c r="L49" i="9"/>
  <c r="N49" i="9" s="1"/>
  <c r="O46" i="9"/>
  <c r="P46" i="9" s="1"/>
  <c r="T40" i="9" s="1"/>
  <c r="P44" i="9"/>
  <c r="K14" i="9"/>
  <c r="L14" i="9" s="1"/>
  <c r="N14" i="9" s="1"/>
  <c r="L13" i="9"/>
  <c r="N13" i="9" s="1"/>
  <c r="O54" i="9"/>
  <c r="P54" i="9" s="1"/>
  <c r="O6" i="9"/>
  <c r="O10" i="9" s="1"/>
  <c r="P10" i="9" s="1"/>
  <c r="O12" i="9"/>
  <c r="O16" i="9" s="1"/>
  <c r="P16" i="9" s="1"/>
  <c r="O53" i="9"/>
  <c r="P53" i="9" s="1"/>
  <c r="O36" i="9"/>
  <c r="P36" i="9" s="1"/>
  <c r="K38" i="9"/>
  <c r="L38" i="9" s="1"/>
  <c r="N38" i="9" s="1"/>
  <c r="L37" i="9"/>
  <c r="N37" i="9" s="1"/>
  <c r="O5" i="9"/>
  <c r="O9" i="9" s="1"/>
  <c r="P9" i="9" s="1"/>
  <c r="T24" i="9"/>
  <c r="P13" i="8"/>
  <c r="Q13" i="8" s="1"/>
  <c r="Q13" i="9" s="1"/>
  <c r="K5" i="7"/>
  <c r="L4" i="7"/>
  <c r="M4" i="7" s="1"/>
  <c r="T3" i="9" l="1"/>
  <c r="U63" i="9"/>
  <c r="T39" i="9"/>
  <c r="T63" i="9"/>
  <c r="V19" i="9"/>
  <c r="P12" i="9"/>
  <c r="P27" i="6"/>
  <c r="Q27" i="6" s="1"/>
  <c r="C27" i="7" s="1"/>
  <c r="P11" i="6"/>
  <c r="Q11" i="6" s="1"/>
  <c r="C11" i="7" s="1"/>
  <c r="P5" i="6"/>
  <c r="C5" i="7" s="1"/>
  <c r="P13" i="6"/>
  <c r="Q13" i="6" s="1"/>
  <c r="C13" i="7" s="1"/>
  <c r="P39" i="6"/>
  <c r="Q39" i="6" s="1"/>
  <c r="C39" i="7" s="1"/>
  <c r="P43" i="6"/>
  <c r="Q43" i="6" s="1"/>
  <c r="C43" i="7" s="1"/>
  <c r="P23" i="6"/>
  <c r="Q23" i="6" s="1"/>
  <c r="C23" i="7" s="1"/>
  <c r="O25" i="6"/>
  <c r="P25" i="6" s="1"/>
  <c r="Q25" i="6" s="1"/>
  <c r="C25" i="7" s="1"/>
  <c r="P24" i="6"/>
  <c r="Q24" i="6" s="1"/>
  <c r="C24" i="7" s="1"/>
  <c r="O29" i="6"/>
  <c r="P29" i="6" s="1"/>
  <c r="Q29" i="6" s="1"/>
  <c r="C29" i="7" s="1"/>
  <c r="P28" i="6"/>
  <c r="Q28" i="6" s="1"/>
  <c r="C28" i="7" s="1"/>
  <c r="P4" i="6"/>
  <c r="C4" i="7" s="1"/>
  <c r="C3" i="7"/>
  <c r="P12" i="6"/>
  <c r="Q12" i="6" s="1"/>
  <c r="C12" i="7" s="1"/>
  <c r="U40" i="9"/>
  <c r="V40" i="9" s="1"/>
  <c r="U39" i="9"/>
  <c r="P5" i="9"/>
  <c r="U24" i="9"/>
  <c r="V24" i="9" s="1"/>
  <c r="U23" i="9"/>
  <c r="T23" i="9"/>
  <c r="O49" i="9"/>
  <c r="P49" i="9" s="1"/>
  <c r="U47" i="9" s="1"/>
  <c r="O13" i="9"/>
  <c r="O17" i="9" s="1"/>
  <c r="P17" i="9" s="1"/>
  <c r="O14" i="9"/>
  <c r="O18" i="9" s="1"/>
  <c r="P18" i="9" s="1"/>
  <c r="O50" i="9"/>
  <c r="P50" i="9" s="1"/>
  <c r="P6" i="9"/>
  <c r="O37" i="9"/>
  <c r="P37" i="9" s="1"/>
  <c r="O38" i="9"/>
  <c r="P38" i="9" s="1"/>
  <c r="K6" i="7"/>
  <c r="L5" i="7"/>
  <c r="M5" i="7" s="1"/>
  <c r="V63" i="9" l="1"/>
  <c r="W56" i="9" s="1"/>
  <c r="V39" i="9"/>
  <c r="V23" i="9"/>
  <c r="W23" i="9" s="1"/>
  <c r="W26" i="9"/>
  <c r="W25" i="9"/>
  <c r="W41" i="9"/>
  <c r="W42" i="9"/>
  <c r="W20" i="9"/>
  <c r="W19" i="9"/>
  <c r="P13" i="9"/>
  <c r="T4" i="9"/>
  <c r="V4" i="9" s="1"/>
  <c r="T31" i="9"/>
  <c r="P14" i="9"/>
  <c r="T47" i="9"/>
  <c r="V47" i="9" s="1"/>
  <c r="U31" i="9"/>
  <c r="U3" i="9"/>
  <c r="L6" i="7"/>
  <c r="M6" i="7" s="1"/>
  <c r="N3" i="7" s="1"/>
  <c r="N12" i="7" s="1"/>
  <c r="W58" i="9" l="1"/>
  <c r="W22" i="9"/>
  <c r="W30" i="9"/>
  <c r="W61" i="9"/>
  <c r="W45" i="9"/>
  <c r="W62" i="9"/>
  <c r="W21" i="9"/>
  <c r="W46" i="9"/>
  <c r="W29" i="9"/>
  <c r="W44" i="9"/>
  <c r="W43" i="9"/>
  <c r="W39" i="9"/>
  <c r="W40" i="9"/>
  <c r="W27" i="9"/>
  <c r="W24" i="9"/>
  <c r="W28" i="9"/>
  <c r="W8" i="9"/>
  <c r="W7" i="9"/>
  <c r="W10" i="9"/>
  <c r="W9" i="9"/>
  <c r="W16" i="9"/>
  <c r="W15" i="9"/>
  <c r="W18" i="9"/>
  <c r="W17" i="9"/>
  <c r="W48" i="9"/>
  <c r="W47" i="9"/>
  <c r="W50" i="9"/>
  <c r="W49" i="9"/>
  <c r="W52" i="9"/>
  <c r="W53" i="9"/>
  <c r="W51" i="9"/>
  <c r="W54" i="9"/>
  <c r="V3" i="9"/>
  <c r="V31" i="9"/>
  <c r="W33" i="9" l="1"/>
  <c r="W34" i="9"/>
  <c r="W31" i="9"/>
  <c r="W32" i="9"/>
  <c r="W35" i="9"/>
  <c r="W38" i="9"/>
  <c r="W37" i="9"/>
  <c r="W36" i="9"/>
  <c r="W6" i="9"/>
  <c r="W5" i="9"/>
  <c r="W4" i="9"/>
  <c r="W3" i="9"/>
  <c r="W13" i="9"/>
  <c r="W12" i="9"/>
  <c r="W11" i="9"/>
  <c r="W14" i="9"/>
</calcChain>
</file>

<file path=xl/sharedStrings.xml><?xml version="1.0" encoding="utf-8"?>
<sst xmlns="http://schemas.openxmlformats.org/spreadsheetml/2006/main" count="1376" uniqueCount="175">
  <si>
    <t>[do]</t>
  </si>
  <si>
    <t>[to]</t>
  </si>
  <si>
    <t>/to/</t>
  </si>
  <si>
    <t>[nur]</t>
  </si>
  <si>
    <t>/nur/</t>
  </si>
  <si>
    <t>[es]</t>
  </si>
  <si>
    <t>/es/</t>
  </si>
  <si>
    <t>[peg]</t>
  </si>
  <si>
    <t>[pek]</t>
  </si>
  <si>
    <t>[beg]</t>
  </si>
  <si>
    <t>[bek]</t>
  </si>
  <si>
    <t>/bek/</t>
  </si>
  <si>
    <t>[mig]</t>
  </si>
  <si>
    <t>/mig/</t>
  </si>
  <si>
    <t>[mik]</t>
  </si>
  <si>
    <t>/mik/</t>
  </si>
  <si>
    <t>[bab]</t>
  </si>
  <si>
    <t>[bap]</t>
  </si>
  <si>
    <t>[pab]</t>
  </si>
  <si>
    <t>[pap]</t>
  </si>
  <si>
    <t>/pap/</t>
  </si>
  <si>
    <t>[lob]</t>
  </si>
  <si>
    <t>/lob/</t>
  </si>
  <si>
    <t>[lop]</t>
  </si>
  <si>
    <t>/lop/</t>
  </si>
  <si>
    <t>z</t>
  </si>
  <si>
    <t>eHarmony</t>
  </si>
  <si>
    <t>harmony</t>
  </si>
  <si>
    <t>Freq.</t>
  </si>
  <si>
    <t>SR</t>
  </si>
  <si>
    <t>UR</t>
  </si>
  <si>
    <t>bis</t>
  </si>
  <si>
    <t>Word + MS</t>
  </si>
  <si>
    <t>Id(voice)</t>
  </si>
  <si>
    <t>*VTV</t>
  </si>
  <si>
    <t>*FinalVoicedObs</t>
  </si>
  <si>
    <t>Cat</t>
  </si>
  <si>
    <t>/bet/</t>
  </si>
  <si>
    <t>[pet]</t>
  </si>
  <si>
    <t>[ped]</t>
  </si>
  <si>
    <t>[bet]</t>
  </si>
  <si>
    <t>[bed]</t>
  </si>
  <si>
    <t>/bed/</t>
  </si>
  <si>
    <t>Cat_pl</t>
  </si>
  <si>
    <t>/bet-a/</t>
  </si>
  <si>
    <t>[pet-a]</t>
  </si>
  <si>
    <t>[ped-a]</t>
  </si>
  <si>
    <t>[bet-a]</t>
  </si>
  <si>
    <t>[bed-a]</t>
  </si>
  <si>
    <t>/bed-a/</t>
  </si>
  <si>
    <t>Dog</t>
  </si>
  <si>
    <t>/mot/</t>
  </si>
  <si>
    <t>[mot]</t>
  </si>
  <si>
    <t>[mod]</t>
  </si>
  <si>
    <t>Dog_pl</t>
  </si>
  <si>
    <t>/mot-a/</t>
  </si>
  <si>
    <t>[mot-a]</t>
  </si>
  <si>
    <t>[mod-a]</t>
  </si>
  <si>
    <t>Turtle</t>
  </si>
  <si>
    <t>Turtle_pl</t>
  </si>
  <si>
    <t>/lop-a/</t>
  </si>
  <si>
    <t>[lob-a]</t>
  </si>
  <si>
    <t>[lop-a]</t>
  </si>
  <si>
    <t>/lob-a/</t>
  </si>
  <si>
    <t>Soup</t>
  </si>
  <si>
    <t>Soup_pl</t>
  </si>
  <si>
    <t>/pap-a/</t>
  </si>
  <si>
    <t>[pap-a]</t>
  </si>
  <si>
    <t>[bap-a]</t>
  </si>
  <si>
    <t>[bab-a]</t>
  </si>
  <si>
    <t>[pab-a]</t>
  </si>
  <si>
    <t>Plane</t>
  </si>
  <si>
    <t>Plane_pl</t>
  </si>
  <si>
    <t>/mik-a/</t>
  </si>
  <si>
    <t>[mig-a]</t>
  </si>
  <si>
    <t>[mik-a]</t>
  </si>
  <si>
    <t>/mig-a/</t>
  </si>
  <si>
    <t>Beer</t>
  </si>
  <si>
    <t>Beer_pl</t>
  </si>
  <si>
    <t>/bek-a/</t>
  </si>
  <si>
    <t>[peg-a]</t>
  </si>
  <si>
    <t>[pek-a]</t>
  </si>
  <si>
    <t>[beg-a]</t>
  </si>
  <si>
    <t>[bek-a]</t>
  </si>
  <si>
    <t>Wine</t>
  </si>
  <si>
    <t>Wine_pl</t>
  </si>
  <si>
    <t>/es-a/</t>
  </si>
  <si>
    <t>[es-a]</t>
  </si>
  <si>
    <t>Light</t>
  </si>
  <si>
    <t>Light_pl</t>
  </si>
  <si>
    <t>/nur-a/</t>
  </si>
  <si>
    <t>[nur-a]</t>
  </si>
  <si>
    <t>Toe</t>
  </si>
  <si>
    <t>Toe_pl</t>
  </si>
  <si>
    <t>/to-a/</t>
  </si>
  <si>
    <t>[to-a]</t>
  </si>
  <si>
    <t>[do-a]</t>
  </si>
  <si>
    <t>P(SR|UR)</t>
  </si>
  <si>
    <t>P(UR|W)</t>
  </si>
  <si>
    <t>P(SR, UR | W)</t>
  </si>
  <si>
    <t>Regroupped sum P(SR|W)</t>
  </si>
  <si>
    <t>P(UR|SR, W)</t>
  </si>
  <si>
    <t>E(UR, SR, W)</t>
  </si>
  <si>
    <t>prior</t>
  </si>
  <si>
    <t>P(UR|M)</t>
  </si>
  <si>
    <t>Morpheme</t>
  </si>
  <si>
    <t>URs</t>
  </si>
  <si>
    <t>E(UR, M)</t>
  </si>
  <si>
    <t>E(M)</t>
  </si>
  <si>
    <t>pl</t>
  </si>
  <si>
    <t>/a/</t>
  </si>
  <si>
    <t>Initialization</t>
  </si>
  <si>
    <t>Column C gives the observed surface frequencies that we seek to model.</t>
  </si>
  <si>
    <t>Column M gives the initial probabilities of UR candidates -- they start out as equiprobable.</t>
  </si>
  <si>
    <t>Columns I-L give the standard computations of a MaxEnt grammar.</t>
  </si>
  <si>
    <t>Stem gloss</t>
  </si>
  <si>
    <t>Word gloss</t>
  </si>
  <si>
    <t>E_Step1</t>
  </si>
  <si>
    <t>Regrouped sum P(SR|W)</t>
  </si>
  <si>
    <t>sum</t>
  </si>
  <si>
    <t>Objective function</t>
  </si>
  <si>
    <t>Log likelihood</t>
  </si>
  <si>
    <t>M-step for Weights</t>
  </si>
  <si>
    <t>These estimated frequencies are then used to estimate constraint weights.</t>
  </si>
  <si>
    <t>ln(P(SR|UR))</t>
  </si>
  <si>
    <t>E_Step2</t>
  </si>
  <si>
    <t>M_step_Theta</t>
  </si>
  <si>
    <t>At this step, we use this result to obtain a new estimate of the UR frequencies.</t>
  </si>
  <si>
    <t>If you want to continue the process, achieving ever more accurate estimates of UR probabilities and constraint weights, then do the following:</t>
  </si>
  <si>
    <t>Orientation</t>
  </si>
  <si>
    <t>Cells F2-H2 give the initial constraint weights -- they all start out at 1.</t>
  </si>
  <si>
    <t>Harmony</t>
  </si>
  <si>
    <t>The last of these, Column L, gives the probability of a surface candidate, given its underlying form.</t>
  </si>
  <si>
    <t>These probabilities are copied into column M of the next sheet.</t>
  </si>
  <si>
    <t xml:space="preserve">split up the observations for a single SR to each possible UR. </t>
  </si>
  <si>
    <t xml:space="preserve">Given </t>
  </si>
  <si>
    <t>This column is copied into column C of the next sheet.</t>
  </si>
  <si>
    <t>A refinement employed here is to maximize log likelihood as adjusted by a prior on constraint weights, computed in column O, rows 6-9.</t>
  </si>
  <si>
    <t>The constraint weights, in F2-H2, are assigned their best-fit values using the Excel Solver.</t>
  </si>
  <si>
    <t xml:space="preserve">     Ask the Solver interface to maximize cell N12 by changing the values in cells F2-H2.</t>
  </si>
  <si>
    <t>If right now you are running multiple iterations of this spreadsheet (rather than just reading it), here is what you need to do.</t>
  </si>
  <si>
    <t>It is done, roughly, by maximizing log likelihood, calculated in columns I-N.</t>
  </si>
  <si>
    <t>The objective function is the prior subtracted from the log likelihood, cell N12.</t>
  </si>
  <si>
    <t xml:space="preserve">     Install the Solver on your copy of Excel. (For directions, enter "install Excel solver" into your search engine.)</t>
  </si>
  <si>
    <t xml:space="preserve">     The Solver is probably accessible as a button from the Data ribbon; if  it is not, Google the problem.</t>
  </si>
  <si>
    <t>This sheet copies over the new, improved constraint weights from Row 2 of the previous sheet.</t>
  </si>
  <si>
    <t>It also carries over the current UR probabilities, from Column M of the E_step1 sheet.</t>
  </si>
  <si>
    <t>The computation of this sheet is the same as that done for E_Step1, but using the improved weights.</t>
  </si>
  <si>
    <t>How to Iterate the Computation</t>
  </si>
  <si>
    <t>If all goes well, the computations will get quite close to the correct answer in about six steps.</t>
  </si>
  <si>
    <t xml:space="preserve">      Copy the current weights from cells F2-H2 to the corresponding cells in sheet  E_step1</t>
  </si>
  <si>
    <t xml:space="preserve">      Copy the current UR probabilities for words in Column W to Column M of sheet E_step1</t>
  </si>
  <si>
    <t xml:space="preserve">      All copying should be done using Paste As Values</t>
  </si>
  <si>
    <t xml:space="preserve">      You can then follow the computations through the various sheets, as before.</t>
  </si>
  <si>
    <t xml:space="preserve">      Most computed values are carried forward automatically, but for M_step-W you will have to run the Solver yourself at each iteration.</t>
  </si>
  <si>
    <t xml:space="preserve">          The backward copying of values from M_step_theta to E_step1</t>
  </si>
  <si>
    <t xml:space="preserve">          The running of the Solver on sheet M_step_W</t>
  </si>
  <si>
    <t xml:space="preserve">      In sum, the user-executed operations needed are:</t>
  </si>
  <si>
    <t>the UR probabilities (Column M)</t>
  </si>
  <si>
    <t>the current parameter values for constraint weights (cells F2-H2)</t>
  </si>
  <si>
    <t>the probabilities for deriving SRs from Urs (Column L)</t>
  </si>
  <si>
    <r>
      <rPr>
        <b/>
        <sz val="11"/>
        <color rgb="FF0000FF"/>
        <rFont val="Calibri"/>
        <family val="2"/>
        <scheme val="minor"/>
      </rPr>
      <t>Key step</t>
    </r>
    <r>
      <rPr>
        <sz val="11"/>
        <color rgb="FF0000FF"/>
        <rFont val="Calibri"/>
        <family val="2"/>
        <scheme val="minor"/>
      </rPr>
      <t xml:space="preserve">: calculate the posterior probability. </t>
    </r>
  </si>
  <si>
    <t xml:space="preserve">This is converted to probability by dividing the total by the number of words in which the morpheme appears. </t>
  </si>
  <si>
    <t>From the previous step, we have (in Column Q) a new improved estimate of the frequency of UR-SR pairs. See Supplementary Material 1.2, (6)</t>
  </si>
  <si>
    <t>Column P:  use Bayes' Rule to compute the posterior probability of a UR. P(UR | SR) = P(UR, SR)/P(SR); Supplementary Material 1.2, (6)</t>
  </si>
  <si>
    <t>Column C no longer has raw observed frequencies, but rather copies column Q of the previous sheet -- the estimated frequencies of UR-SR pairs. See Supplementary Material 1.2, (6)</t>
  </si>
  <si>
    <t>This is a standard task of ordinary phonological analysis in MaxEnt. Supplementary Material 1.2, (7)</t>
  </si>
  <si>
    <t>The end result, in column Q, is an improved estimate of the expected counts of UR-SR pairs. See Supplementary Material 1.2, (6)</t>
  </si>
  <si>
    <t xml:space="preserve">This is done by summing up the expected frequencies from Column Q for each UR -- see Column T. See numerator of (8)  in the Supplementary Material 1.2. </t>
  </si>
  <si>
    <t xml:space="preserve">One way to obtain the needed total is to sum Column Q, as here. See denominator of  (8) in the Supplementary Material 1.2. </t>
  </si>
  <si>
    <t xml:space="preserve">The updated probabilities for URs are given in Column V:  this is our new estimate of θ. See (8) in the Supplementary Material 1.2. </t>
  </si>
  <si>
    <t>Column W computes the probability for the URs of words; this is done simply multiplying out the probabilities of the component morphemes. See Supplementary Material 1.2, (2).</t>
  </si>
  <si>
    <t>Column N: compute the probability of each UR-SR pair by multiplying; see Supplementary Material 1.2, (2)</t>
  </si>
  <si>
    <t>Column O: compute the probability of a SR by summing over all the ways to derive it; see Supplementary Material 1.2, (2)</t>
  </si>
  <si>
    <t>Column Q: estimate the UR counts by multiplying observed counts by posterior probability; see Supplementary Material 1.2, (6b)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</si>
</sst>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2" xfId="0" applyBorder="1"/>
    <xf numFmtId="0" fontId="1" fillId="0" borderId="0" xfId="0" applyFont="1"/>
    <xf numFmtId="0" fontId="2" fillId="0" borderId="1" xfId="0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0" fontId="0" fillId="0" borderId="12" xfId="0" applyBorder="1"/>
    <xf numFmtId="0" fontId="0" fillId="0" borderId="15" xfId="0" applyBorder="1"/>
    <xf numFmtId="0" fontId="0" fillId="0" borderId="16" xfId="0" applyBorder="1"/>
    <xf numFmtId="0" fontId="0" fillId="2" borderId="6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16" xfId="0" applyFill="1" applyBorder="1"/>
    <xf numFmtId="0" fontId="1" fillId="0" borderId="5" xfId="0" applyFont="1" applyBorder="1"/>
    <xf numFmtId="0" fontId="1" fillId="0" borderId="6" xfId="0" applyFont="1" applyBorder="1"/>
    <xf numFmtId="0" fontId="1" fillId="2" borderId="6" xfId="0" applyFont="1" applyFill="1" applyBorder="1"/>
    <xf numFmtId="0" fontId="2" fillId="0" borderId="18" xfId="0" applyFont="1" applyBorder="1"/>
    <xf numFmtId="0" fontId="1" fillId="2" borderId="0" xfId="0" applyFont="1" applyFill="1"/>
    <xf numFmtId="0" fontId="0" fillId="2" borderId="0" xfId="0" applyFill="1"/>
    <xf numFmtId="0" fontId="1" fillId="3" borderId="0" xfId="0" applyFont="1" applyFill="1"/>
    <xf numFmtId="0" fontId="0" fillId="3" borderId="0" xfId="0" applyFill="1"/>
    <xf numFmtId="0" fontId="4" fillId="0" borderId="0" xfId="0" applyFont="1"/>
    <xf numFmtId="0" fontId="5" fillId="0" borderId="0" xfId="0" applyFont="1"/>
    <xf numFmtId="164" fontId="0" fillId="0" borderId="7" xfId="0" applyNumberFormat="1" applyBorder="1"/>
    <xf numFmtId="164" fontId="0" fillId="0" borderId="0" xfId="0" applyNumberFormat="1"/>
    <xf numFmtId="164" fontId="0" fillId="0" borderId="9" xfId="0" applyNumberFormat="1" applyBorder="1"/>
    <xf numFmtId="164" fontId="0" fillId="0" borderId="11" xfId="0" applyNumberFormat="1" applyBorder="1"/>
    <xf numFmtId="164" fontId="0" fillId="0" borderId="14" xfId="0" applyNumberFormat="1" applyBorder="1"/>
    <xf numFmtId="164" fontId="0" fillId="0" borderId="13" xfId="0" applyNumberFormat="1" applyBorder="1"/>
    <xf numFmtId="164" fontId="0" fillId="0" borderId="17" xfId="0" applyNumberFormat="1" applyBorder="1"/>
    <xf numFmtId="164" fontId="0" fillId="3" borderId="0" xfId="0" applyNumberFormat="1" applyFill="1"/>
    <xf numFmtId="0" fontId="1" fillId="0" borderId="0" xfId="0" applyFont="1" applyAlignment="1">
      <alignment wrapText="1"/>
    </xf>
    <xf numFmtId="164" fontId="0" fillId="0" borderId="6" xfId="0" applyNumberFormat="1" applyBorder="1"/>
    <xf numFmtId="164" fontId="0" fillId="0" borderId="2" xfId="0" applyNumberFormat="1" applyBorder="1"/>
    <xf numFmtId="164" fontId="0" fillId="0" borderId="4" xfId="0" applyNumberFormat="1" applyBorder="1"/>
    <xf numFmtId="164" fontId="0" fillId="0" borderId="16" xfId="0" applyNumberFormat="1" applyBorder="1"/>
    <xf numFmtId="164" fontId="5" fillId="0" borderId="0" xfId="0" applyNumberFormat="1" applyFont="1"/>
    <xf numFmtId="2" fontId="2" fillId="3" borderId="3" xfId="0" applyNumberFormat="1" applyFont="1" applyFill="1" applyBorder="1"/>
    <xf numFmtId="0" fontId="6" fillId="0" borderId="0" xfId="0" applyFont="1"/>
    <xf numFmtId="0" fontId="3" fillId="0" borderId="0" xfId="0" applyFont="1"/>
    <xf numFmtId="164" fontId="3" fillId="0" borderId="0" xfId="0" applyNumberFormat="1" applyFont="1"/>
    <xf numFmtId="164" fontId="6" fillId="0" borderId="0" xfId="0" applyNumberFormat="1" applyFont="1"/>
    <xf numFmtId="164" fontId="1" fillId="4" borderId="0" xfId="0" applyNumberFormat="1" applyFont="1" applyFill="1"/>
    <xf numFmtId="164" fontId="0" fillId="4" borderId="6" xfId="0" applyNumberFormat="1" applyFill="1" applyBorder="1"/>
    <xf numFmtId="164" fontId="0" fillId="4" borderId="0" xfId="0" applyNumberFormat="1" applyFill="1"/>
    <xf numFmtId="164" fontId="0" fillId="4" borderId="2" xfId="0" applyNumberFormat="1" applyFill="1" applyBorder="1"/>
    <xf numFmtId="164" fontId="0" fillId="4" borderId="4" xfId="0" applyNumberFormat="1" applyFill="1" applyBorder="1"/>
    <xf numFmtId="164" fontId="0" fillId="4" borderId="16" xfId="0" applyNumberFormat="1" applyFill="1" applyBorder="1"/>
    <xf numFmtId="2" fontId="7" fillId="4" borderId="3" xfId="0" applyNumberFormat="1" applyFont="1" applyFill="1" applyBorder="1"/>
    <xf numFmtId="0" fontId="1" fillId="4" borderId="7" xfId="0" applyFont="1" applyFill="1" applyBorder="1"/>
    <xf numFmtId="0" fontId="1" fillId="4" borderId="9" xfId="0" applyFont="1" applyFill="1" applyBorder="1"/>
    <xf numFmtId="164" fontId="0" fillId="4" borderId="9" xfId="0" applyNumberFormat="1" applyFill="1" applyBorder="1"/>
    <xf numFmtId="0" fontId="0" fillId="4" borderId="0" xfId="0" applyFill="1"/>
    <xf numFmtId="2" fontId="2" fillId="4" borderId="3" xfId="0" applyNumberFormat="1" applyFont="1" applyFill="1" applyBorder="1"/>
    <xf numFmtId="164" fontId="1" fillId="3" borderId="0" xfId="0" applyNumberFormat="1" applyFont="1" applyFill="1"/>
    <xf numFmtId="0" fontId="2" fillId="0" borderId="1" xfId="0" applyFont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5" borderId="0" xfId="0" applyNumberFormat="1" applyFill="1"/>
    <xf numFmtId="0" fontId="0" fillId="6" borderId="0" xfId="0" applyFill="1"/>
    <xf numFmtId="0" fontId="1" fillId="0" borderId="6" xfId="0" applyFont="1" applyBorder="1" applyAlignment="1">
      <alignment wrapText="1"/>
    </xf>
    <xf numFmtId="164" fontId="0" fillId="0" borderId="0" xfId="0" applyNumberFormat="1" applyAlignment="1">
      <alignment wrapText="1"/>
    </xf>
    <xf numFmtId="164" fontId="0" fillId="0" borderId="4" xfId="0" applyNumberFormat="1" applyBorder="1" applyAlignment="1">
      <alignment wrapText="1"/>
    </xf>
    <xf numFmtId="0" fontId="0" fillId="0" borderId="0" xfId="0" applyAlignment="1">
      <alignment wrapText="1"/>
    </xf>
    <xf numFmtId="164" fontId="0" fillId="4" borderId="13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C02AE-4C79-44FF-859B-AE1B0352C3C6}">
  <dimension ref="A1:N62"/>
  <sheetViews>
    <sheetView workbookViewId="0">
      <selection activeCell="N12" sqref="N12"/>
    </sheetView>
  </sheetViews>
  <sheetFormatPr baseColWidth="10" defaultColWidth="8.6640625" defaultRowHeight="15" x14ac:dyDescent="0.2"/>
  <cols>
    <col min="1" max="1" width="10.5" bestFit="1" customWidth="1"/>
    <col min="2" max="2" width="10.83203125" bestFit="1" customWidth="1"/>
    <col min="6" max="6" width="16" style="61" bestFit="1" customWidth="1"/>
    <col min="7" max="8" width="8.6640625" style="61"/>
    <col min="9" max="9" width="10.6640625" customWidth="1"/>
    <col min="10" max="10" width="12.5" customWidth="1"/>
    <col min="11" max="11" width="7" customWidth="1"/>
    <col min="12" max="12" width="9.1640625" customWidth="1"/>
    <col min="13" max="13" width="10.33203125" customWidth="1"/>
    <col min="14" max="14" width="33.33203125" customWidth="1"/>
    <col min="15" max="15" width="30.6640625" customWidth="1"/>
  </cols>
  <sheetData>
    <row r="1" spans="1:14" x14ac:dyDescent="0.2">
      <c r="A1" s="2" t="s">
        <v>115</v>
      </c>
      <c r="B1" s="2" t="s">
        <v>116</v>
      </c>
      <c r="C1" s="2" t="s">
        <v>28</v>
      </c>
      <c r="D1" s="2" t="s">
        <v>30</v>
      </c>
      <c r="E1" s="2" t="s">
        <v>29</v>
      </c>
      <c r="F1" s="58" t="s">
        <v>35</v>
      </c>
      <c r="G1" s="58" t="s">
        <v>34</v>
      </c>
      <c r="H1" s="58" t="s">
        <v>33</v>
      </c>
      <c r="I1" s="2" t="s">
        <v>131</v>
      </c>
      <c r="J1" s="2" t="s">
        <v>26</v>
      </c>
      <c r="K1" s="2" t="s">
        <v>25</v>
      </c>
      <c r="L1" s="2" t="s">
        <v>97</v>
      </c>
      <c r="M1" s="2" t="s">
        <v>98</v>
      </c>
      <c r="N1" s="2" t="s">
        <v>129</v>
      </c>
    </row>
    <row r="2" spans="1:14" ht="16" thickBot="1" x14ac:dyDescent="0.25">
      <c r="A2" s="2"/>
      <c r="B2" s="2"/>
      <c r="C2" s="2"/>
      <c r="D2" s="2"/>
      <c r="E2" s="2"/>
      <c r="F2" s="59">
        <v>1</v>
      </c>
      <c r="G2" s="59">
        <v>1</v>
      </c>
      <c r="H2" s="59">
        <v>1</v>
      </c>
      <c r="I2" s="2"/>
      <c r="J2" s="2"/>
      <c r="K2" s="2"/>
      <c r="L2" s="2"/>
      <c r="M2" s="2"/>
      <c r="N2" s="2" t="s">
        <v>129</v>
      </c>
    </row>
    <row r="3" spans="1:14" x14ac:dyDescent="0.2">
      <c r="A3" s="5" t="s">
        <v>36</v>
      </c>
      <c r="B3" s="6" t="s">
        <v>36</v>
      </c>
      <c r="C3" s="6">
        <v>0</v>
      </c>
      <c r="D3" s="6" t="s">
        <v>37</v>
      </c>
      <c r="E3" s="6" t="s">
        <v>38</v>
      </c>
      <c r="F3" s="60">
        <v>0</v>
      </c>
      <c r="G3" s="60">
        <v>0</v>
      </c>
      <c r="H3" s="60">
        <v>1</v>
      </c>
      <c r="I3" s="6">
        <f>SUMPRODUCT(F3:H3, F$2:H$2)</f>
        <v>1</v>
      </c>
      <c r="J3" s="26">
        <f>EXP(-I3)</f>
        <v>0.36787944117144233</v>
      </c>
      <c r="K3" s="27">
        <f>SUM(J3:J6)</f>
        <v>1.5530017927759192</v>
      </c>
      <c r="L3" s="33">
        <f xml:space="preserve"> J3/K3</f>
        <v>0.2368828180899101</v>
      </c>
      <c r="M3" s="55">
        <v>0.5</v>
      </c>
      <c r="N3" s="2" t="s">
        <v>129</v>
      </c>
    </row>
    <row r="4" spans="1:14" x14ac:dyDescent="0.2">
      <c r="A4" s="7" t="s">
        <v>36</v>
      </c>
      <c r="B4" t="s">
        <v>36</v>
      </c>
      <c r="C4">
        <v>0</v>
      </c>
      <c r="D4" t="s">
        <v>37</v>
      </c>
      <c r="E4" t="s">
        <v>39</v>
      </c>
      <c r="F4" s="61">
        <v>1</v>
      </c>
      <c r="G4" s="61">
        <v>0</v>
      </c>
      <c r="H4" s="61">
        <v>2</v>
      </c>
      <c r="I4">
        <f t="shared" ref="I4:I62" si="0">SUMPRODUCT(F4:H4, F$2:H$2)</f>
        <v>3</v>
      </c>
      <c r="J4" s="28">
        <f t="shared" ref="J4:J62" si="1">EXP(-I4)</f>
        <v>4.9787068367863944E-2</v>
      </c>
      <c r="K4" s="27">
        <f>K3</f>
        <v>1.5530017927759192</v>
      </c>
      <c r="L4" s="33">
        <f t="shared" ref="L4:L62" si="2" xml:space="preserve"> J4/K4</f>
        <v>3.2058603280084981E-2</v>
      </c>
      <c r="M4" s="55">
        <v>0.5</v>
      </c>
      <c r="N4" s="2" t="s">
        <v>129</v>
      </c>
    </row>
    <row r="5" spans="1:14" x14ac:dyDescent="0.2">
      <c r="A5" s="7" t="s">
        <v>36</v>
      </c>
      <c r="B5" t="s">
        <v>36</v>
      </c>
      <c r="C5">
        <v>1</v>
      </c>
      <c r="D5" t="s">
        <v>37</v>
      </c>
      <c r="E5" t="s">
        <v>40</v>
      </c>
      <c r="F5" s="61">
        <v>0</v>
      </c>
      <c r="G5" s="61">
        <v>0</v>
      </c>
      <c r="H5" s="61">
        <v>0</v>
      </c>
      <c r="I5">
        <f t="shared" si="0"/>
        <v>0</v>
      </c>
      <c r="J5" s="28">
        <f t="shared" si="1"/>
        <v>1</v>
      </c>
      <c r="K5" s="27">
        <f t="shared" ref="K5:K6" si="3">K4</f>
        <v>1.5530017927759192</v>
      </c>
      <c r="L5" s="33">
        <f t="shared" si="2"/>
        <v>0.64391425988797224</v>
      </c>
      <c r="M5" s="55">
        <v>0.5</v>
      </c>
      <c r="N5" s="2" t="s">
        <v>129</v>
      </c>
    </row>
    <row r="6" spans="1:14" x14ac:dyDescent="0.2">
      <c r="A6" s="8" t="s">
        <v>36</v>
      </c>
      <c r="B6" s="1" t="s">
        <v>36</v>
      </c>
      <c r="C6" s="1">
        <v>0</v>
      </c>
      <c r="D6" s="1" t="s">
        <v>37</v>
      </c>
      <c r="E6" s="1" t="s">
        <v>41</v>
      </c>
      <c r="F6" s="62">
        <v>1</v>
      </c>
      <c r="G6" s="62">
        <v>0</v>
      </c>
      <c r="H6" s="62">
        <v>1</v>
      </c>
      <c r="I6" s="1">
        <f t="shared" si="0"/>
        <v>2</v>
      </c>
      <c r="J6" s="29">
        <f t="shared" si="1"/>
        <v>0.1353352832366127</v>
      </c>
      <c r="K6" s="27">
        <f t="shared" si="3"/>
        <v>1.5530017927759192</v>
      </c>
      <c r="L6" s="33">
        <f t="shared" si="2"/>
        <v>8.7144318742032559E-2</v>
      </c>
      <c r="M6" s="55">
        <v>0.5</v>
      </c>
      <c r="N6" s="2" t="s">
        <v>129</v>
      </c>
    </row>
    <row r="7" spans="1:14" x14ac:dyDescent="0.2">
      <c r="A7" s="7" t="s">
        <v>36</v>
      </c>
      <c r="B7" t="s">
        <v>36</v>
      </c>
      <c r="C7">
        <v>0</v>
      </c>
      <c r="D7" t="s">
        <v>42</v>
      </c>
      <c r="E7" t="s">
        <v>38</v>
      </c>
      <c r="F7" s="61">
        <v>0</v>
      </c>
      <c r="G7" s="61">
        <v>0</v>
      </c>
      <c r="H7" s="61">
        <v>2</v>
      </c>
      <c r="I7">
        <f t="shared" si="0"/>
        <v>2</v>
      </c>
      <c r="J7" s="28">
        <f t="shared" si="1"/>
        <v>0.1353352832366127</v>
      </c>
      <c r="K7" s="27">
        <f>SUM(J7:J10)</f>
        <v>1.0064294488161101</v>
      </c>
      <c r="L7" s="33">
        <f t="shared" si="2"/>
        <v>0.13447071068499755</v>
      </c>
      <c r="M7" s="55">
        <v>0.5</v>
      </c>
    </row>
    <row r="8" spans="1:14" x14ac:dyDescent="0.2">
      <c r="A8" s="7" t="s">
        <v>36</v>
      </c>
      <c r="B8" t="s">
        <v>36</v>
      </c>
      <c r="C8">
        <v>0</v>
      </c>
      <c r="D8" t="s">
        <v>42</v>
      </c>
      <c r="E8" t="s">
        <v>39</v>
      </c>
      <c r="F8" s="61">
        <v>1</v>
      </c>
      <c r="G8" s="61">
        <v>0</v>
      </c>
      <c r="H8" s="61">
        <v>1</v>
      </c>
      <c r="I8">
        <f t="shared" si="0"/>
        <v>2</v>
      </c>
      <c r="J8" s="28">
        <f t="shared" si="1"/>
        <v>0.1353352832366127</v>
      </c>
      <c r="K8" s="27">
        <f>K7</f>
        <v>1.0064294488161101</v>
      </c>
      <c r="L8" s="33">
        <f t="shared" si="2"/>
        <v>0.13447071068499755</v>
      </c>
      <c r="M8" s="55">
        <v>0.5</v>
      </c>
    </row>
    <row r="9" spans="1:14" x14ac:dyDescent="0.2">
      <c r="A9" s="7" t="s">
        <v>36</v>
      </c>
      <c r="B9" t="s">
        <v>36</v>
      </c>
      <c r="C9">
        <v>1</v>
      </c>
      <c r="D9" t="s">
        <v>42</v>
      </c>
      <c r="E9" t="s">
        <v>40</v>
      </c>
      <c r="F9" s="61">
        <v>0</v>
      </c>
      <c r="G9" s="61">
        <v>0</v>
      </c>
      <c r="H9" s="61">
        <v>1</v>
      </c>
      <c r="I9">
        <f t="shared" si="0"/>
        <v>1</v>
      </c>
      <c r="J9" s="28">
        <f t="shared" si="1"/>
        <v>0.36787944117144233</v>
      </c>
      <c r="K9" s="27">
        <f t="shared" ref="K9:K10" si="4">K8</f>
        <v>1.0064294488161101</v>
      </c>
      <c r="L9" s="33">
        <f t="shared" si="2"/>
        <v>0.36552928931500245</v>
      </c>
      <c r="M9" s="55">
        <v>0.5</v>
      </c>
      <c r="N9" s="24" t="s">
        <v>111</v>
      </c>
    </row>
    <row r="10" spans="1:14" ht="16" thickBot="1" x14ac:dyDescent="0.25">
      <c r="A10" s="7" t="s">
        <v>36</v>
      </c>
      <c r="B10" t="s">
        <v>36</v>
      </c>
      <c r="C10">
        <v>0</v>
      </c>
      <c r="D10" t="s">
        <v>42</v>
      </c>
      <c r="E10" t="s">
        <v>41</v>
      </c>
      <c r="F10" s="61">
        <v>1</v>
      </c>
      <c r="G10" s="61">
        <v>0</v>
      </c>
      <c r="H10" s="61">
        <v>0</v>
      </c>
      <c r="I10">
        <f t="shared" si="0"/>
        <v>1</v>
      </c>
      <c r="J10" s="28">
        <f t="shared" si="1"/>
        <v>0.36787944117144233</v>
      </c>
      <c r="K10" s="27">
        <f t="shared" si="4"/>
        <v>1.0064294488161101</v>
      </c>
      <c r="L10" s="33">
        <f t="shared" si="2"/>
        <v>0.36552928931500245</v>
      </c>
      <c r="M10" s="55">
        <v>0.5</v>
      </c>
      <c r="N10" s="25" t="s">
        <v>112</v>
      </c>
    </row>
    <row r="11" spans="1:14" x14ac:dyDescent="0.2">
      <c r="A11" s="5" t="s">
        <v>36</v>
      </c>
      <c r="B11" s="6" t="s">
        <v>43</v>
      </c>
      <c r="C11" s="6">
        <v>0</v>
      </c>
      <c r="D11" s="6" t="s">
        <v>44</v>
      </c>
      <c r="E11" s="6" t="s">
        <v>45</v>
      </c>
      <c r="F11" s="60">
        <v>0</v>
      </c>
      <c r="G11" s="60">
        <v>1</v>
      </c>
      <c r="H11" s="60">
        <v>1</v>
      </c>
      <c r="I11" s="6">
        <f t="shared" si="0"/>
        <v>2</v>
      </c>
      <c r="J11" s="26">
        <f t="shared" si="1"/>
        <v>0.1353352832366127</v>
      </c>
      <c r="K11" s="27">
        <f>SUM(J11:J14)</f>
        <v>1.0064294488161101</v>
      </c>
      <c r="L11" s="33">
        <f t="shared" si="2"/>
        <v>0.13447071068499755</v>
      </c>
      <c r="M11" s="55">
        <v>0.5</v>
      </c>
      <c r="N11" s="25" t="s">
        <v>113</v>
      </c>
    </row>
    <row r="12" spans="1:14" x14ac:dyDescent="0.2">
      <c r="A12" s="7" t="s">
        <v>36</v>
      </c>
      <c r="B12" t="s">
        <v>43</v>
      </c>
      <c r="C12">
        <v>0</v>
      </c>
      <c r="D12" t="s">
        <v>44</v>
      </c>
      <c r="E12" t="s">
        <v>46</v>
      </c>
      <c r="F12" s="61">
        <v>0</v>
      </c>
      <c r="G12" s="61">
        <v>0</v>
      </c>
      <c r="H12" s="61">
        <v>2</v>
      </c>
      <c r="I12">
        <f t="shared" si="0"/>
        <v>2</v>
      </c>
      <c r="J12" s="28">
        <f t="shared" si="1"/>
        <v>0.1353352832366127</v>
      </c>
      <c r="K12" s="27">
        <f>K11</f>
        <v>1.0064294488161101</v>
      </c>
      <c r="L12" s="33">
        <f t="shared" si="2"/>
        <v>0.13447071068499755</v>
      </c>
      <c r="M12" s="55">
        <v>0.5</v>
      </c>
      <c r="N12" s="25" t="s">
        <v>130</v>
      </c>
    </row>
    <row r="13" spans="1:14" x14ac:dyDescent="0.2">
      <c r="A13" s="7" t="s">
        <v>36</v>
      </c>
      <c r="B13" t="s">
        <v>43</v>
      </c>
      <c r="C13">
        <v>0</v>
      </c>
      <c r="D13" t="s">
        <v>44</v>
      </c>
      <c r="E13" t="s">
        <v>47</v>
      </c>
      <c r="F13" s="61">
        <v>0</v>
      </c>
      <c r="G13" s="61">
        <v>1</v>
      </c>
      <c r="H13" s="61">
        <v>0</v>
      </c>
      <c r="I13">
        <f t="shared" si="0"/>
        <v>1</v>
      </c>
      <c r="J13" s="28">
        <f t="shared" si="1"/>
        <v>0.36787944117144233</v>
      </c>
      <c r="K13" s="27">
        <f t="shared" ref="K13:K14" si="5">K12</f>
        <v>1.0064294488161101</v>
      </c>
      <c r="L13" s="33">
        <f t="shared" si="2"/>
        <v>0.36552928931500245</v>
      </c>
      <c r="M13" s="55">
        <v>0.5</v>
      </c>
      <c r="N13" s="25" t="s">
        <v>114</v>
      </c>
    </row>
    <row r="14" spans="1:14" x14ac:dyDescent="0.2">
      <c r="A14" s="8" t="s">
        <v>36</v>
      </c>
      <c r="B14" s="1" t="s">
        <v>43</v>
      </c>
      <c r="C14" s="1">
        <v>1</v>
      </c>
      <c r="D14" s="1" t="s">
        <v>44</v>
      </c>
      <c r="E14" s="1" t="s">
        <v>48</v>
      </c>
      <c r="F14" s="62">
        <v>0</v>
      </c>
      <c r="G14" s="62">
        <v>0</v>
      </c>
      <c r="H14" s="62">
        <v>1</v>
      </c>
      <c r="I14" s="1">
        <f t="shared" si="0"/>
        <v>1</v>
      </c>
      <c r="J14" s="29">
        <f t="shared" si="1"/>
        <v>0.36787944117144233</v>
      </c>
      <c r="K14" s="27">
        <f t="shared" si="5"/>
        <v>1.0064294488161101</v>
      </c>
      <c r="L14" s="33">
        <f t="shared" si="2"/>
        <v>0.36552928931500245</v>
      </c>
      <c r="M14" s="55">
        <v>0.5</v>
      </c>
      <c r="N14" s="25" t="s">
        <v>132</v>
      </c>
    </row>
    <row r="15" spans="1:14" x14ac:dyDescent="0.2">
      <c r="A15" s="7" t="s">
        <v>36</v>
      </c>
      <c r="B15" t="s">
        <v>43</v>
      </c>
      <c r="C15">
        <v>0</v>
      </c>
      <c r="D15" t="s">
        <v>49</v>
      </c>
      <c r="E15" t="s">
        <v>45</v>
      </c>
      <c r="F15" s="61">
        <v>0</v>
      </c>
      <c r="G15" s="61">
        <v>1</v>
      </c>
      <c r="H15" s="61">
        <v>2</v>
      </c>
      <c r="I15">
        <f t="shared" si="0"/>
        <v>3</v>
      </c>
      <c r="J15" s="30">
        <f t="shared" si="1"/>
        <v>4.9787068367863944E-2</v>
      </c>
      <c r="K15" s="27">
        <f>SUM(J15:J18)</f>
        <v>1.553001792775919</v>
      </c>
      <c r="L15" s="33">
        <f t="shared" si="2"/>
        <v>3.2058603280084988E-2</v>
      </c>
      <c r="M15" s="55">
        <v>0.5</v>
      </c>
      <c r="N15" s="25" t="s">
        <v>133</v>
      </c>
    </row>
    <row r="16" spans="1:14" x14ac:dyDescent="0.2">
      <c r="A16" s="7" t="s">
        <v>36</v>
      </c>
      <c r="B16" t="s">
        <v>43</v>
      </c>
      <c r="C16">
        <v>0</v>
      </c>
      <c r="D16" t="s">
        <v>49</v>
      </c>
      <c r="E16" t="s">
        <v>46</v>
      </c>
      <c r="F16" s="61">
        <v>0</v>
      </c>
      <c r="G16" s="61">
        <v>0</v>
      </c>
      <c r="H16" s="61">
        <v>1</v>
      </c>
      <c r="I16">
        <f t="shared" si="0"/>
        <v>1</v>
      </c>
      <c r="J16" s="28">
        <f t="shared" si="1"/>
        <v>0.36787944117144233</v>
      </c>
      <c r="K16" s="27">
        <f>K15</f>
        <v>1.553001792775919</v>
      </c>
      <c r="L16" s="33">
        <f t="shared" si="2"/>
        <v>0.23688281808991013</v>
      </c>
      <c r="M16" s="55">
        <v>0.5</v>
      </c>
    </row>
    <row r="17" spans="1:13" x14ac:dyDescent="0.2">
      <c r="A17" s="7" t="s">
        <v>36</v>
      </c>
      <c r="B17" t="s">
        <v>43</v>
      </c>
      <c r="C17">
        <v>0</v>
      </c>
      <c r="D17" t="s">
        <v>49</v>
      </c>
      <c r="E17" t="s">
        <v>47</v>
      </c>
      <c r="F17" s="61">
        <v>0</v>
      </c>
      <c r="G17" s="61">
        <v>1</v>
      </c>
      <c r="H17" s="61">
        <v>1</v>
      </c>
      <c r="I17">
        <f t="shared" si="0"/>
        <v>2</v>
      </c>
      <c r="J17" s="28">
        <f t="shared" si="1"/>
        <v>0.1353352832366127</v>
      </c>
      <c r="K17" s="27">
        <f t="shared" ref="K17:K18" si="6">K16</f>
        <v>1.553001792775919</v>
      </c>
      <c r="L17" s="33">
        <f t="shared" si="2"/>
        <v>8.7144318742032573E-2</v>
      </c>
      <c r="M17" s="55">
        <v>0.5</v>
      </c>
    </row>
    <row r="18" spans="1:13" ht="16" thickBot="1" x14ac:dyDescent="0.25">
      <c r="A18" s="9" t="s">
        <v>36</v>
      </c>
      <c r="B18" s="4" t="s">
        <v>43</v>
      </c>
      <c r="C18" s="4">
        <v>1</v>
      </c>
      <c r="D18" s="4" t="s">
        <v>49</v>
      </c>
      <c r="E18" s="4" t="s">
        <v>48</v>
      </c>
      <c r="F18" s="63">
        <v>0</v>
      </c>
      <c r="G18" s="63">
        <v>0</v>
      </c>
      <c r="H18" s="63">
        <v>0</v>
      </c>
      <c r="I18" s="4">
        <f t="shared" si="0"/>
        <v>0</v>
      </c>
      <c r="J18" s="31">
        <f t="shared" si="1"/>
        <v>1</v>
      </c>
      <c r="K18" s="27">
        <f t="shared" si="6"/>
        <v>1.553001792775919</v>
      </c>
      <c r="L18" s="33">
        <f t="shared" si="2"/>
        <v>0.64391425988797235</v>
      </c>
      <c r="M18" s="55">
        <v>0.5</v>
      </c>
    </row>
    <row r="19" spans="1:13" x14ac:dyDescent="0.2">
      <c r="A19" s="5" t="s">
        <v>50</v>
      </c>
      <c r="B19" s="6" t="s">
        <v>50</v>
      </c>
      <c r="C19" s="6">
        <v>1</v>
      </c>
      <c r="D19" s="6" t="s">
        <v>51</v>
      </c>
      <c r="E19" s="6" t="s">
        <v>52</v>
      </c>
      <c r="F19" s="60">
        <v>0</v>
      </c>
      <c r="G19" s="60">
        <v>0</v>
      </c>
      <c r="H19" s="60">
        <v>0</v>
      </c>
      <c r="I19" s="6">
        <f t="shared" si="0"/>
        <v>0</v>
      </c>
      <c r="J19" s="26">
        <f t="shared" si="1"/>
        <v>1</v>
      </c>
      <c r="K19" s="27">
        <f>SUM(J19:J20)</f>
        <v>1.1353352832366128</v>
      </c>
      <c r="L19" s="33">
        <f t="shared" si="2"/>
        <v>0.88079707797788231</v>
      </c>
      <c r="M19" s="55">
        <v>1</v>
      </c>
    </row>
    <row r="20" spans="1:13" ht="16" thickBot="1" x14ac:dyDescent="0.25">
      <c r="A20" s="9" t="s">
        <v>50</v>
      </c>
      <c r="B20" s="4" t="s">
        <v>50</v>
      </c>
      <c r="C20" s="4">
        <v>0</v>
      </c>
      <c r="D20" s="4" t="s">
        <v>51</v>
      </c>
      <c r="E20" s="4" t="s">
        <v>53</v>
      </c>
      <c r="F20" s="63">
        <v>1</v>
      </c>
      <c r="G20" s="63">
        <v>0</v>
      </c>
      <c r="H20" s="63">
        <v>1</v>
      </c>
      <c r="I20" s="4">
        <f t="shared" si="0"/>
        <v>2</v>
      </c>
      <c r="J20" s="31">
        <f t="shared" si="1"/>
        <v>0.1353352832366127</v>
      </c>
      <c r="K20" s="27">
        <f>K19</f>
        <v>1.1353352832366128</v>
      </c>
      <c r="L20" s="33">
        <f t="shared" si="2"/>
        <v>0.11920292202211755</v>
      </c>
      <c r="M20" s="55">
        <v>1</v>
      </c>
    </row>
    <row r="21" spans="1:13" x14ac:dyDescent="0.2">
      <c r="A21" s="5" t="s">
        <v>50</v>
      </c>
      <c r="B21" s="6" t="s">
        <v>54</v>
      </c>
      <c r="C21" s="6">
        <v>1</v>
      </c>
      <c r="D21" s="6" t="s">
        <v>55</v>
      </c>
      <c r="E21" s="6" t="s">
        <v>56</v>
      </c>
      <c r="F21" s="60">
        <v>0</v>
      </c>
      <c r="G21" s="60">
        <v>1</v>
      </c>
      <c r="H21" s="60">
        <v>0</v>
      </c>
      <c r="I21" s="6">
        <f t="shared" si="0"/>
        <v>1</v>
      </c>
      <c r="J21" s="26">
        <f t="shared" si="1"/>
        <v>0.36787944117144233</v>
      </c>
      <c r="K21" s="27">
        <f>SUM(J21:J22)</f>
        <v>0.73575888234288467</v>
      </c>
      <c r="L21" s="33">
        <f t="shared" si="2"/>
        <v>0.5</v>
      </c>
      <c r="M21" s="55">
        <v>1</v>
      </c>
    </row>
    <row r="22" spans="1:13" ht="16" thickBot="1" x14ac:dyDescent="0.25">
      <c r="A22" s="9" t="s">
        <v>50</v>
      </c>
      <c r="B22" s="4" t="s">
        <v>54</v>
      </c>
      <c r="C22" s="4">
        <v>0</v>
      </c>
      <c r="D22" s="4" t="s">
        <v>55</v>
      </c>
      <c r="E22" s="4" t="s">
        <v>57</v>
      </c>
      <c r="F22" s="63">
        <v>0</v>
      </c>
      <c r="G22" s="63">
        <v>0</v>
      </c>
      <c r="H22" s="63">
        <v>1</v>
      </c>
      <c r="I22" s="4">
        <f t="shared" si="0"/>
        <v>1</v>
      </c>
      <c r="J22" s="31">
        <f t="shared" si="1"/>
        <v>0.36787944117144233</v>
      </c>
      <c r="K22" s="27">
        <f>K21</f>
        <v>0.73575888234288467</v>
      </c>
      <c r="L22" s="33">
        <f t="shared" si="2"/>
        <v>0.5</v>
      </c>
      <c r="M22" s="55">
        <v>1</v>
      </c>
    </row>
    <row r="23" spans="1:13" x14ac:dyDescent="0.2">
      <c r="A23" s="5" t="s">
        <v>58</v>
      </c>
      <c r="B23" s="6" t="s">
        <v>58</v>
      </c>
      <c r="C23" s="6">
        <v>0</v>
      </c>
      <c r="D23" s="6" t="s">
        <v>24</v>
      </c>
      <c r="E23" s="6" t="s">
        <v>21</v>
      </c>
      <c r="F23" s="60">
        <v>1</v>
      </c>
      <c r="G23" s="60">
        <v>0</v>
      </c>
      <c r="H23" s="60">
        <v>1</v>
      </c>
      <c r="I23" s="6">
        <f t="shared" si="0"/>
        <v>2</v>
      </c>
      <c r="J23" s="26">
        <f t="shared" si="1"/>
        <v>0.1353352832366127</v>
      </c>
      <c r="K23" s="27">
        <f>SUM(J23:J24)</f>
        <v>1.1353352832366128</v>
      </c>
      <c r="L23" s="33">
        <f t="shared" si="2"/>
        <v>0.11920292202211755</v>
      </c>
      <c r="M23" s="55">
        <v>0.5</v>
      </c>
    </row>
    <row r="24" spans="1:13" x14ac:dyDescent="0.2">
      <c r="A24" s="8" t="s">
        <v>58</v>
      </c>
      <c r="B24" s="1" t="s">
        <v>58</v>
      </c>
      <c r="C24" s="1">
        <v>1</v>
      </c>
      <c r="D24" s="1" t="s">
        <v>24</v>
      </c>
      <c r="E24" s="1" t="s">
        <v>23</v>
      </c>
      <c r="F24" s="62">
        <v>0</v>
      </c>
      <c r="G24" s="62">
        <v>0</v>
      </c>
      <c r="H24" s="62">
        <v>0</v>
      </c>
      <c r="I24" s="1">
        <f t="shared" si="0"/>
        <v>0</v>
      </c>
      <c r="J24" s="29">
        <f t="shared" si="1"/>
        <v>1</v>
      </c>
      <c r="K24" s="27">
        <f>K23</f>
        <v>1.1353352832366128</v>
      </c>
      <c r="L24" s="33">
        <f t="shared" si="2"/>
        <v>0.88079707797788231</v>
      </c>
      <c r="M24" s="55">
        <v>0.5</v>
      </c>
    </row>
    <row r="25" spans="1:13" x14ac:dyDescent="0.2">
      <c r="A25" s="7" t="s">
        <v>58</v>
      </c>
      <c r="B25" t="s">
        <v>58</v>
      </c>
      <c r="C25">
        <v>1</v>
      </c>
      <c r="D25" t="s">
        <v>22</v>
      </c>
      <c r="E25" t="s">
        <v>23</v>
      </c>
      <c r="F25" s="61">
        <v>0</v>
      </c>
      <c r="G25" s="61">
        <v>0</v>
      </c>
      <c r="H25" s="61">
        <v>1</v>
      </c>
      <c r="I25">
        <f t="shared" si="0"/>
        <v>1</v>
      </c>
      <c r="J25" s="28">
        <f t="shared" si="1"/>
        <v>0.36787944117144233</v>
      </c>
      <c r="K25" s="27">
        <f>SUM(J25:J26)</f>
        <v>0.73575888234288467</v>
      </c>
      <c r="L25" s="33">
        <f t="shared" si="2"/>
        <v>0.5</v>
      </c>
      <c r="M25" s="55">
        <v>0.5</v>
      </c>
    </row>
    <row r="26" spans="1:13" ht="16" thickBot="1" x14ac:dyDescent="0.25">
      <c r="A26" s="9" t="s">
        <v>58</v>
      </c>
      <c r="B26" s="4" t="s">
        <v>58</v>
      </c>
      <c r="C26" s="4">
        <v>0</v>
      </c>
      <c r="D26" s="4" t="s">
        <v>22</v>
      </c>
      <c r="E26" s="4" t="s">
        <v>21</v>
      </c>
      <c r="F26" s="63">
        <v>1</v>
      </c>
      <c r="G26" s="63">
        <v>0</v>
      </c>
      <c r="H26" s="63">
        <v>0</v>
      </c>
      <c r="I26" s="4">
        <f t="shared" si="0"/>
        <v>1</v>
      </c>
      <c r="J26" s="31">
        <f t="shared" si="1"/>
        <v>0.36787944117144233</v>
      </c>
      <c r="K26" s="27">
        <f>K25</f>
        <v>0.73575888234288467</v>
      </c>
      <c r="L26" s="33">
        <f t="shared" si="2"/>
        <v>0.5</v>
      </c>
      <c r="M26" s="55">
        <v>0.5</v>
      </c>
    </row>
    <row r="27" spans="1:13" x14ac:dyDescent="0.2">
      <c r="A27" s="5" t="s">
        <v>58</v>
      </c>
      <c r="B27" s="6" t="s">
        <v>59</v>
      </c>
      <c r="C27" s="6">
        <v>1</v>
      </c>
      <c r="D27" s="6" t="s">
        <v>60</v>
      </c>
      <c r="E27" s="6" t="s">
        <v>61</v>
      </c>
      <c r="F27" s="60">
        <v>0</v>
      </c>
      <c r="G27" s="60">
        <v>0</v>
      </c>
      <c r="H27" s="60">
        <v>1</v>
      </c>
      <c r="I27" s="6">
        <f t="shared" si="0"/>
        <v>1</v>
      </c>
      <c r="J27" s="26">
        <f t="shared" si="1"/>
        <v>0.36787944117144233</v>
      </c>
      <c r="K27" s="27">
        <f>SUM(J27:J28)</f>
        <v>0.73575888234288467</v>
      </c>
      <c r="L27" s="33">
        <f t="shared" si="2"/>
        <v>0.5</v>
      </c>
      <c r="M27" s="55">
        <v>0.5</v>
      </c>
    </row>
    <row r="28" spans="1:13" x14ac:dyDescent="0.2">
      <c r="A28" s="8" t="s">
        <v>58</v>
      </c>
      <c r="B28" s="1" t="s">
        <v>59</v>
      </c>
      <c r="C28" s="1">
        <v>0</v>
      </c>
      <c r="D28" s="1" t="s">
        <v>60</v>
      </c>
      <c r="E28" s="1" t="s">
        <v>62</v>
      </c>
      <c r="F28" s="62">
        <v>0</v>
      </c>
      <c r="G28" s="62">
        <v>1</v>
      </c>
      <c r="H28" s="62">
        <v>0</v>
      </c>
      <c r="I28" s="1">
        <f t="shared" si="0"/>
        <v>1</v>
      </c>
      <c r="J28" s="29">
        <f t="shared" si="1"/>
        <v>0.36787944117144233</v>
      </c>
      <c r="K28" s="27">
        <f>K27</f>
        <v>0.73575888234288467</v>
      </c>
      <c r="L28" s="33">
        <f t="shared" si="2"/>
        <v>0.5</v>
      </c>
      <c r="M28" s="55">
        <v>0.5</v>
      </c>
    </row>
    <row r="29" spans="1:13" x14ac:dyDescent="0.2">
      <c r="A29" s="7" t="s">
        <v>58</v>
      </c>
      <c r="B29" t="s">
        <v>59</v>
      </c>
      <c r="C29">
        <v>0</v>
      </c>
      <c r="D29" t="s">
        <v>63</v>
      </c>
      <c r="E29" t="s">
        <v>62</v>
      </c>
      <c r="F29" s="61">
        <v>0</v>
      </c>
      <c r="G29" s="61">
        <v>1</v>
      </c>
      <c r="H29" s="61">
        <v>1</v>
      </c>
      <c r="I29">
        <f t="shared" si="0"/>
        <v>2</v>
      </c>
      <c r="J29" s="28">
        <f t="shared" si="1"/>
        <v>0.1353352832366127</v>
      </c>
      <c r="K29" s="27">
        <f>SUM(J29:J30)</f>
        <v>1.1353352832366128</v>
      </c>
      <c r="L29" s="33">
        <f t="shared" si="2"/>
        <v>0.11920292202211755</v>
      </c>
      <c r="M29" s="55">
        <v>0.5</v>
      </c>
    </row>
    <row r="30" spans="1:13" ht="16" thickBot="1" x14ac:dyDescent="0.25">
      <c r="A30" s="9" t="s">
        <v>58</v>
      </c>
      <c r="B30" s="4" t="s">
        <v>59</v>
      </c>
      <c r="C30" s="4">
        <v>1</v>
      </c>
      <c r="D30" s="4" t="s">
        <v>63</v>
      </c>
      <c r="E30" s="4" t="s">
        <v>61</v>
      </c>
      <c r="F30" s="63">
        <v>0</v>
      </c>
      <c r="G30" s="63">
        <v>0</v>
      </c>
      <c r="H30" s="63">
        <v>0</v>
      </c>
      <c r="I30" s="4">
        <f t="shared" si="0"/>
        <v>0</v>
      </c>
      <c r="J30" s="31">
        <f t="shared" si="1"/>
        <v>1</v>
      </c>
      <c r="K30" s="27">
        <f>K29</f>
        <v>1.1353352832366128</v>
      </c>
      <c r="L30" s="33">
        <f t="shared" si="2"/>
        <v>0.88079707797788231</v>
      </c>
      <c r="M30" s="55">
        <v>0.5</v>
      </c>
    </row>
    <row r="31" spans="1:13" x14ac:dyDescent="0.2">
      <c r="A31" s="5" t="s">
        <v>64</v>
      </c>
      <c r="B31" s="6" t="s">
        <v>64</v>
      </c>
      <c r="C31" s="6">
        <v>1</v>
      </c>
      <c r="D31" s="6" t="s">
        <v>20</v>
      </c>
      <c r="E31" s="6" t="s">
        <v>19</v>
      </c>
      <c r="F31" s="60">
        <v>0</v>
      </c>
      <c r="G31" s="60">
        <v>0</v>
      </c>
      <c r="H31" s="60">
        <v>0</v>
      </c>
      <c r="I31" s="6">
        <f t="shared" si="0"/>
        <v>0</v>
      </c>
      <c r="J31" s="26">
        <f t="shared" si="1"/>
        <v>1</v>
      </c>
      <c r="K31" s="27">
        <f>SUM(J31:J34)</f>
        <v>1.5530017927759188</v>
      </c>
      <c r="L31" s="33">
        <f t="shared" si="2"/>
        <v>0.64391425988797235</v>
      </c>
      <c r="M31" s="55">
        <v>1</v>
      </c>
    </row>
    <row r="32" spans="1:13" x14ac:dyDescent="0.2">
      <c r="A32" s="7" t="s">
        <v>64</v>
      </c>
      <c r="B32" t="s">
        <v>64</v>
      </c>
      <c r="C32">
        <v>0</v>
      </c>
      <c r="D32" t="s">
        <v>20</v>
      </c>
      <c r="E32" t="s">
        <v>17</v>
      </c>
      <c r="F32" s="61">
        <v>0</v>
      </c>
      <c r="G32" s="61">
        <v>0</v>
      </c>
      <c r="H32" s="61">
        <v>1</v>
      </c>
      <c r="I32">
        <f t="shared" si="0"/>
        <v>1</v>
      </c>
      <c r="J32" s="28">
        <f t="shared" si="1"/>
        <v>0.36787944117144233</v>
      </c>
      <c r="K32" s="27">
        <f>K31</f>
        <v>1.5530017927759188</v>
      </c>
      <c r="L32" s="33">
        <f t="shared" si="2"/>
        <v>0.23688281808991016</v>
      </c>
      <c r="M32" s="55">
        <v>1</v>
      </c>
    </row>
    <row r="33" spans="1:13" x14ac:dyDescent="0.2">
      <c r="A33" s="7" t="s">
        <v>64</v>
      </c>
      <c r="B33" t="s">
        <v>64</v>
      </c>
      <c r="C33">
        <v>0</v>
      </c>
      <c r="D33" t="s">
        <v>20</v>
      </c>
      <c r="E33" t="s">
        <v>16</v>
      </c>
      <c r="F33" s="61">
        <v>1</v>
      </c>
      <c r="G33" s="61">
        <v>0</v>
      </c>
      <c r="H33" s="61">
        <v>2</v>
      </c>
      <c r="I33">
        <f t="shared" si="0"/>
        <v>3</v>
      </c>
      <c r="J33" s="28">
        <f t="shared" si="1"/>
        <v>4.9787068367863944E-2</v>
      </c>
      <c r="K33" s="27">
        <f t="shared" ref="K33:K34" si="7">K32</f>
        <v>1.5530017927759188</v>
      </c>
      <c r="L33" s="33">
        <f t="shared" si="2"/>
        <v>3.2058603280084995E-2</v>
      </c>
      <c r="M33" s="55">
        <v>1</v>
      </c>
    </row>
    <row r="34" spans="1:13" ht="16" thickBot="1" x14ac:dyDescent="0.25">
      <c r="A34" s="9" t="s">
        <v>64</v>
      </c>
      <c r="B34" s="4" t="s">
        <v>64</v>
      </c>
      <c r="C34" s="4">
        <v>0</v>
      </c>
      <c r="D34" s="4" t="s">
        <v>20</v>
      </c>
      <c r="E34" s="4" t="s">
        <v>18</v>
      </c>
      <c r="F34" s="63">
        <v>1</v>
      </c>
      <c r="G34" s="63">
        <v>0</v>
      </c>
      <c r="H34" s="63">
        <v>1</v>
      </c>
      <c r="I34" s="4">
        <f t="shared" si="0"/>
        <v>2</v>
      </c>
      <c r="J34" s="31">
        <f t="shared" si="1"/>
        <v>0.1353352832366127</v>
      </c>
      <c r="K34" s="27">
        <f t="shared" si="7"/>
        <v>1.5530017927759188</v>
      </c>
      <c r="L34" s="33">
        <f t="shared" si="2"/>
        <v>8.7144318742032587E-2</v>
      </c>
      <c r="M34" s="55">
        <v>1</v>
      </c>
    </row>
    <row r="35" spans="1:13" x14ac:dyDescent="0.2">
      <c r="A35" s="5" t="s">
        <v>64</v>
      </c>
      <c r="B35" s="6" t="s">
        <v>65</v>
      </c>
      <c r="C35" s="6">
        <v>1</v>
      </c>
      <c r="D35" s="6" t="s">
        <v>66</v>
      </c>
      <c r="E35" s="6" t="s">
        <v>67</v>
      </c>
      <c r="F35" s="60">
        <v>0</v>
      </c>
      <c r="G35" s="60">
        <v>1</v>
      </c>
      <c r="H35" s="60">
        <v>0</v>
      </c>
      <c r="I35" s="6">
        <f t="shared" si="0"/>
        <v>1</v>
      </c>
      <c r="J35" s="26">
        <f t="shared" si="1"/>
        <v>0.36787944117144233</v>
      </c>
      <c r="K35" s="27">
        <f>SUM(J35:J38)</f>
        <v>1.0064294488161101</v>
      </c>
      <c r="L35" s="33">
        <f t="shared" si="2"/>
        <v>0.36552928931500245</v>
      </c>
      <c r="M35" s="55">
        <v>1</v>
      </c>
    </row>
    <row r="36" spans="1:13" x14ac:dyDescent="0.2">
      <c r="A36" s="7" t="s">
        <v>64</v>
      </c>
      <c r="B36" t="s">
        <v>65</v>
      </c>
      <c r="C36">
        <v>0</v>
      </c>
      <c r="D36" t="s">
        <v>66</v>
      </c>
      <c r="E36" t="s">
        <v>68</v>
      </c>
      <c r="F36" s="61">
        <v>0</v>
      </c>
      <c r="G36" s="61">
        <v>1</v>
      </c>
      <c r="H36" s="61">
        <v>1</v>
      </c>
      <c r="I36">
        <f t="shared" si="0"/>
        <v>2</v>
      </c>
      <c r="J36" s="28">
        <f t="shared" si="1"/>
        <v>0.1353352832366127</v>
      </c>
      <c r="K36" s="27">
        <f>K35</f>
        <v>1.0064294488161101</v>
      </c>
      <c r="L36" s="33">
        <f t="shared" si="2"/>
        <v>0.13447071068499755</v>
      </c>
      <c r="M36" s="55">
        <v>1</v>
      </c>
    </row>
    <row r="37" spans="1:13" x14ac:dyDescent="0.2">
      <c r="A37" s="7" t="s">
        <v>64</v>
      </c>
      <c r="B37" t="s">
        <v>65</v>
      </c>
      <c r="C37">
        <v>0</v>
      </c>
      <c r="D37" t="s">
        <v>66</v>
      </c>
      <c r="E37" t="s">
        <v>69</v>
      </c>
      <c r="F37" s="61">
        <v>0</v>
      </c>
      <c r="G37" s="61">
        <v>0</v>
      </c>
      <c r="H37" s="61">
        <v>2</v>
      </c>
      <c r="I37">
        <f t="shared" si="0"/>
        <v>2</v>
      </c>
      <c r="J37" s="28">
        <f t="shared" si="1"/>
        <v>0.1353352832366127</v>
      </c>
      <c r="K37" s="27">
        <f t="shared" ref="K37:K38" si="8">K36</f>
        <v>1.0064294488161101</v>
      </c>
      <c r="L37" s="33">
        <f t="shared" si="2"/>
        <v>0.13447071068499755</v>
      </c>
      <c r="M37" s="55">
        <v>1</v>
      </c>
    </row>
    <row r="38" spans="1:13" ht="16" thickBot="1" x14ac:dyDescent="0.25">
      <c r="A38" s="9" t="s">
        <v>64</v>
      </c>
      <c r="B38" s="4" t="s">
        <v>65</v>
      </c>
      <c r="C38" s="4">
        <v>0</v>
      </c>
      <c r="D38" s="4" t="s">
        <v>66</v>
      </c>
      <c r="E38" s="4" t="s">
        <v>70</v>
      </c>
      <c r="F38" s="63">
        <v>0</v>
      </c>
      <c r="G38" s="63">
        <v>0</v>
      </c>
      <c r="H38" s="63">
        <v>1</v>
      </c>
      <c r="I38" s="4">
        <f t="shared" si="0"/>
        <v>1</v>
      </c>
      <c r="J38" s="31">
        <f t="shared" si="1"/>
        <v>0.36787944117144233</v>
      </c>
      <c r="K38" s="27">
        <f t="shared" si="8"/>
        <v>1.0064294488161101</v>
      </c>
      <c r="L38" s="33">
        <f t="shared" si="2"/>
        <v>0.36552928931500245</v>
      </c>
      <c r="M38" s="55">
        <v>1</v>
      </c>
    </row>
    <row r="39" spans="1:13" x14ac:dyDescent="0.2">
      <c r="A39" s="5" t="s">
        <v>71</v>
      </c>
      <c r="B39" s="6" t="s">
        <v>71</v>
      </c>
      <c r="C39" s="6">
        <v>0</v>
      </c>
      <c r="D39" s="6" t="s">
        <v>15</v>
      </c>
      <c r="E39" s="6" t="s">
        <v>12</v>
      </c>
      <c r="F39" s="60">
        <v>1</v>
      </c>
      <c r="G39" s="60">
        <v>0</v>
      </c>
      <c r="H39" s="60">
        <v>1</v>
      </c>
      <c r="I39" s="6">
        <f t="shared" si="0"/>
        <v>2</v>
      </c>
      <c r="J39" s="26">
        <f t="shared" si="1"/>
        <v>0.1353352832366127</v>
      </c>
      <c r="K39" s="27">
        <f>SUM(J39:J40)</f>
        <v>1.1353352832366128</v>
      </c>
      <c r="L39" s="33">
        <f t="shared" si="2"/>
        <v>0.11920292202211755</v>
      </c>
      <c r="M39" s="55">
        <v>0.5</v>
      </c>
    </row>
    <row r="40" spans="1:13" x14ac:dyDescent="0.2">
      <c r="A40" s="8" t="s">
        <v>71</v>
      </c>
      <c r="B40" s="1" t="s">
        <v>71</v>
      </c>
      <c r="C40" s="1">
        <v>1</v>
      </c>
      <c r="D40" s="1" t="s">
        <v>15</v>
      </c>
      <c r="E40" s="1" t="s">
        <v>14</v>
      </c>
      <c r="F40" s="62">
        <v>0</v>
      </c>
      <c r="G40" s="62">
        <v>0</v>
      </c>
      <c r="H40" s="62">
        <v>0</v>
      </c>
      <c r="I40" s="1">
        <f t="shared" si="0"/>
        <v>0</v>
      </c>
      <c r="J40" s="29">
        <f t="shared" si="1"/>
        <v>1</v>
      </c>
      <c r="K40" s="27">
        <f>K39</f>
        <v>1.1353352832366128</v>
      </c>
      <c r="L40" s="33">
        <f t="shared" si="2"/>
        <v>0.88079707797788231</v>
      </c>
      <c r="M40" s="55">
        <v>0.5</v>
      </c>
    </row>
    <row r="41" spans="1:13" x14ac:dyDescent="0.2">
      <c r="A41" s="7" t="s">
        <v>71</v>
      </c>
      <c r="B41" t="s">
        <v>71</v>
      </c>
      <c r="C41">
        <v>0</v>
      </c>
      <c r="D41" t="s">
        <v>13</v>
      </c>
      <c r="E41" t="s">
        <v>12</v>
      </c>
      <c r="F41" s="61">
        <v>1</v>
      </c>
      <c r="G41" s="61">
        <v>0</v>
      </c>
      <c r="H41" s="61">
        <v>0</v>
      </c>
      <c r="I41">
        <f t="shared" si="0"/>
        <v>1</v>
      </c>
      <c r="J41" s="28">
        <f t="shared" si="1"/>
        <v>0.36787944117144233</v>
      </c>
      <c r="K41" s="27">
        <f>SUM(J41:J42)</f>
        <v>0.73575888234288467</v>
      </c>
      <c r="L41" s="33">
        <f t="shared" si="2"/>
        <v>0.5</v>
      </c>
      <c r="M41" s="55">
        <v>0.5</v>
      </c>
    </row>
    <row r="42" spans="1:13" ht="16" thickBot="1" x14ac:dyDescent="0.25">
      <c r="A42" s="9" t="s">
        <v>71</v>
      </c>
      <c r="B42" s="4" t="s">
        <v>71</v>
      </c>
      <c r="C42" s="4">
        <v>1</v>
      </c>
      <c r="D42" s="4" t="s">
        <v>13</v>
      </c>
      <c r="E42" s="4" t="s">
        <v>14</v>
      </c>
      <c r="F42" s="63">
        <v>0</v>
      </c>
      <c r="G42" s="63">
        <v>0</v>
      </c>
      <c r="H42" s="63">
        <v>1</v>
      </c>
      <c r="I42" s="4">
        <f t="shared" si="0"/>
        <v>1</v>
      </c>
      <c r="J42" s="31">
        <f t="shared" si="1"/>
        <v>0.36787944117144233</v>
      </c>
      <c r="K42" s="27">
        <f>K41</f>
        <v>0.73575888234288467</v>
      </c>
      <c r="L42" s="33">
        <f t="shared" si="2"/>
        <v>0.5</v>
      </c>
      <c r="M42" s="55">
        <v>0.5</v>
      </c>
    </row>
    <row r="43" spans="1:13" x14ac:dyDescent="0.2">
      <c r="A43" s="5" t="s">
        <v>71</v>
      </c>
      <c r="B43" s="6" t="s">
        <v>72</v>
      </c>
      <c r="C43" s="6">
        <v>1</v>
      </c>
      <c r="D43" s="6" t="s">
        <v>73</v>
      </c>
      <c r="E43" s="6" t="s">
        <v>74</v>
      </c>
      <c r="F43" s="60">
        <v>0</v>
      </c>
      <c r="G43" s="60">
        <v>0</v>
      </c>
      <c r="H43" s="60">
        <v>1</v>
      </c>
      <c r="I43" s="6">
        <f t="shared" si="0"/>
        <v>1</v>
      </c>
      <c r="J43" s="26">
        <f t="shared" si="1"/>
        <v>0.36787944117144233</v>
      </c>
      <c r="K43" s="27">
        <f>SUM(J43:J44)</f>
        <v>0.73575888234288467</v>
      </c>
      <c r="L43" s="33">
        <f t="shared" si="2"/>
        <v>0.5</v>
      </c>
      <c r="M43" s="55">
        <v>0.5</v>
      </c>
    </row>
    <row r="44" spans="1:13" x14ac:dyDescent="0.2">
      <c r="A44" s="8" t="s">
        <v>71</v>
      </c>
      <c r="B44" s="1" t="s">
        <v>72</v>
      </c>
      <c r="C44" s="1">
        <v>0</v>
      </c>
      <c r="D44" s="1" t="s">
        <v>73</v>
      </c>
      <c r="E44" s="1" t="s">
        <v>75</v>
      </c>
      <c r="F44" s="62">
        <v>0</v>
      </c>
      <c r="G44" s="62">
        <v>1</v>
      </c>
      <c r="H44" s="62">
        <v>0</v>
      </c>
      <c r="I44" s="1">
        <f t="shared" si="0"/>
        <v>1</v>
      </c>
      <c r="J44" s="29">
        <f t="shared" si="1"/>
        <v>0.36787944117144233</v>
      </c>
      <c r="K44" s="27">
        <f>K43</f>
        <v>0.73575888234288467</v>
      </c>
      <c r="L44" s="33">
        <f t="shared" si="2"/>
        <v>0.5</v>
      </c>
      <c r="M44" s="55">
        <v>0.5</v>
      </c>
    </row>
    <row r="45" spans="1:13" x14ac:dyDescent="0.2">
      <c r="A45" s="7" t="s">
        <v>71</v>
      </c>
      <c r="B45" t="s">
        <v>72</v>
      </c>
      <c r="C45">
        <v>1</v>
      </c>
      <c r="D45" t="s">
        <v>76</v>
      </c>
      <c r="E45" t="s">
        <v>74</v>
      </c>
      <c r="F45" s="61">
        <v>0</v>
      </c>
      <c r="G45" s="61">
        <v>0</v>
      </c>
      <c r="H45" s="61">
        <v>0</v>
      </c>
      <c r="I45">
        <f t="shared" si="0"/>
        <v>0</v>
      </c>
      <c r="J45" s="28">
        <f t="shared" si="1"/>
        <v>1</v>
      </c>
      <c r="K45" s="27">
        <f>SUM(J45:J46)</f>
        <v>1.1353352832366128</v>
      </c>
      <c r="L45" s="33">
        <f t="shared" si="2"/>
        <v>0.88079707797788231</v>
      </c>
      <c r="M45" s="55">
        <v>0.5</v>
      </c>
    </row>
    <row r="46" spans="1:13" ht="16" thickBot="1" x14ac:dyDescent="0.25">
      <c r="A46" s="9" t="s">
        <v>71</v>
      </c>
      <c r="B46" s="4" t="s">
        <v>72</v>
      </c>
      <c r="C46" s="4">
        <v>0</v>
      </c>
      <c r="D46" s="4" t="s">
        <v>76</v>
      </c>
      <c r="E46" s="4" t="s">
        <v>75</v>
      </c>
      <c r="F46" s="63">
        <v>0</v>
      </c>
      <c r="G46" s="63">
        <v>1</v>
      </c>
      <c r="H46" s="63">
        <v>1</v>
      </c>
      <c r="I46" s="4">
        <f t="shared" si="0"/>
        <v>2</v>
      </c>
      <c r="J46" s="31">
        <f t="shared" si="1"/>
        <v>0.1353352832366127</v>
      </c>
      <c r="K46" s="27">
        <f>K45</f>
        <v>1.1353352832366128</v>
      </c>
      <c r="L46" s="33">
        <f t="shared" si="2"/>
        <v>0.11920292202211755</v>
      </c>
      <c r="M46" s="55">
        <v>0.5</v>
      </c>
    </row>
    <row r="47" spans="1:13" x14ac:dyDescent="0.2">
      <c r="A47" s="5" t="s">
        <v>77</v>
      </c>
      <c r="B47" s="6" t="s">
        <v>77</v>
      </c>
      <c r="C47" s="6">
        <v>0</v>
      </c>
      <c r="D47" s="6" t="s">
        <v>11</v>
      </c>
      <c r="E47" s="6" t="s">
        <v>7</v>
      </c>
      <c r="F47" s="60">
        <v>1</v>
      </c>
      <c r="G47" s="60">
        <v>0</v>
      </c>
      <c r="H47" s="60">
        <v>2</v>
      </c>
      <c r="I47" s="6">
        <f t="shared" si="0"/>
        <v>3</v>
      </c>
      <c r="J47" s="26">
        <f t="shared" si="1"/>
        <v>4.9787068367863944E-2</v>
      </c>
      <c r="K47" s="27">
        <f>SUM(J47:J50)</f>
        <v>1.553001792775919</v>
      </c>
      <c r="L47" s="33">
        <f t="shared" si="2"/>
        <v>3.2058603280084988E-2</v>
      </c>
      <c r="M47" s="55">
        <v>1</v>
      </c>
    </row>
    <row r="48" spans="1:13" x14ac:dyDescent="0.2">
      <c r="A48" s="7" t="s">
        <v>77</v>
      </c>
      <c r="B48" t="s">
        <v>77</v>
      </c>
      <c r="C48">
        <v>0</v>
      </c>
      <c r="D48" t="s">
        <v>11</v>
      </c>
      <c r="E48" t="s">
        <v>8</v>
      </c>
      <c r="F48" s="61">
        <v>0</v>
      </c>
      <c r="G48" s="61">
        <v>0</v>
      </c>
      <c r="H48" s="61">
        <v>1</v>
      </c>
      <c r="I48">
        <f t="shared" si="0"/>
        <v>1</v>
      </c>
      <c r="J48" s="28">
        <f t="shared" si="1"/>
        <v>0.36787944117144233</v>
      </c>
      <c r="K48" s="27">
        <f>K47</f>
        <v>1.553001792775919</v>
      </c>
      <c r="L48" s="33">
        <f t="shared" si="2"/>
        <v>0.23688281808991013</v>
      </c>
      <c r="M48" s="55">
        <v>1</v>
      </c>
    </row>
    <row r="49" spans="1:13" x14ac:dyDescent="0.2">
      <c r="A49" s="7" t="s">
        <v>77</v>
      </c>
      <c r="B49" t="s">
        <v>77</v>
      </c>
      <c r="C49">
        <v>0</v>
      </c>
      <c r="D49" t="s">
        <v>11</v>
      </c>
      <c r="E49" t="s">
        <v>9</v>
      </c>
      <c r="F49" s="61">
        <v>1</v>
      </c>
      <c r="G49" s="61">
        <v>0</v>
      </c>
      <c r="H49" s="61">
        <v>1</v>
      </c>
      <c r="I49">
        <f t="shared" si="0"/>
        <v>2</v>
      </c>
      <c r="J49" s="28">
        <f t="shared" si="1"/>
        <v>0.1353352832366127</v>
      </c>
      <c r="K49" s="27">
        <f t="shared" ref="K49:K50" si="9">K48</f>
        <v>1.553001792775919</v>
      </c>
      <c r="L49" s="33">
        <f t="shared" si="2"/>
        <v>8.7144318742032573E-2</v>
      </c>
      <c r="M49" s="55">
        <v>1</v>
      </c>
    </row>
    <row r="50" spans="1:13" ht="16" thickBot="1" x14ac:dyDescent="0.25">
      <c r="A50" s="9" t="s">
        <v>77</v>
      </c>
      <c r="B50" s="4" t="s">
        <v>77</v>
      </c>
      <c r="C50" s="4">
        <v>1</v>
      </c>
      <c r="D50" s="4" t="s">
        <v>11</v>
      </c>
      <c r="E50" s="4" t="s">
        <v>10</v>
      </c>
      <c r="F50" s="63">
        <v>0</v>
      </c>
      <c r="G50" s="63">
        <v>0</v>
      </c>
      <c r="H50" s="63">
        <v>0</v>
      </c>
      <c r="I50" s="4">
        <f t="shared" si="0"/>
        <v>0</v>
      </c>
      <c r="J50" s="31">
        <f t="shared" si="1"/>
        <v>1</v>
      </c>
      <c r="K50" s="27">
        <f t="shared" si="9"/>
        <v>1.553001792775919</v>
      </c>
      <c r="L50" s="33">
        <f t="shared" si="2"/>
        <v>0.64391425988797235</v>
      </c>
      <c r="M50" s="55">
        <v>1</v>
      </c>
    </row>
    <row r="51" spans="1:13" x14ac:dyDescent="0.2">
      <c r="A51" s="5" t="s">
        <v>77</v>
      </c>
      <c r="B51" s="6" t="s">
        <v>78</v>
      </c>
      <c r="C51" s="6">
        <v>0</v>
      </c>
      <c r="D51" s="6" t="s">
        <v>79</v>
      </c>
      <c r="E51" s="6" t="s">
        <v>80</v>
      </c>
      <c r="F51" s="60">
        <v>0</v>
      </c>
      <c r="G51" s="60">
        <v>0</v>
      </c>
      <c r="H51" s="60">
        <v>2</v>
      </c>
      <c r="I51" s="6">
        <f t="shared" si="0"/>
        <v>2</v>
      </c>
      <c r="J51" s="26">
        <f t="shared" si="1"/>
        <v>0.1353352832366127</v>
      </c>
      <c r="K51" s="27">
        <f>SUM(J51:J54)</f>
        <v>1.0064294488161101</v>
      </c>
      <c r="L51" s="33">
        <f t="shared" si="2"/>
        <v>0.13447071068499755</v>
      </c>
      <c r="M51" s="55">
        <v>1</v>
      </c>
    </row>
    <row r="52" spans="1:13" x14ac:dyDescent="0.2">
      <c r="A52" s="7" t="s">
        <v>77</v>
      </c>
      <c r="B52" t="s">
        <v>78</v>
      </c>
      <c r="C52">
        <v>0</v>
      </c>
      <c r="D52" t="s">
        <v>79</v>
      </c>
      <c r="E52" t="s">
        <v>81</v>
      </c>
      <c r="F52" s="61">
        <v>0</v>
      </c>
      <c r="G52" s="61">
        <v>1</v>
      </c>
      <c r="H52" s="61">
        <v>1</v>
      </c>
      <c r="I52">
        <f t="shared" si="0"/>
        <v>2</v>
      </c>
      <c r="J52" s="28">
        <f t="shared" si="1"/>
        <v>0.1353352832366127</v>
      </c>
      <c r="K52" s="27">
        <f>K51</f>
        <v>1.0064294488161101</v>
      </c>
      <c r="L52" s="33">
        <f t="shared" si="2"/>
        <v>0.13447071068499755</v>
      </c>
      <c r="M52" s="55">
        <v>1</v>
      </c>
    </row>
    <row r="53" spans="1:13" x14ac:dyDescent="0.2">
      <c r="A53" s="7" t="s">
        <v>77</v>
      </c>
      <c r="B53" t="s">
        <v>78</v>
      </c>
      <c r="C53">
        <v>0</v>
      </c>
      <c r="D53" t="s">
        <v>79</v>
      </c>
      <c r="E53" t="s">
        <v>82</v>
      </c>
      <c r="F53" s="61">
        <v>0</v>
      </c>
      <c r="G53" s="61">
        <v>0</v>
      </c>
      <c r="H53" s="61">
        <v>1</v>
      </c>
      <c r="I53">
        <f t="shared" si="0"/>
        <v>1</v>
      </c>
      <c r="J53" s="28">
        <f t="shared" si="1"/>
        <v>0.36787944117144233</v>
      </c>
      <c r="K53" s="27">
        <f t="shared" ref="K53:K54" si="10">K52</f>
        <v>1.0064294488161101</v>
      </c>
      <c r="L53" s="33">
        <f t="shared" si="2"/>
        <v>0.36552928931500245</v>
      </c>
      <c r="M53" s="55">
        <v>1</v>
      </c>
    </row>
    <row r="54" spans="1:13" ht="16" thickBot="1" x14ac:dyDescent="0.25">
      <c r="A54" s="9" t="s">
        <v>77</v>
      </c>
      <c r="B54" s="4" t="s">
        <v>78</v>
      </c>
      <c r="C54" s="4">
        <v>1</v>
      </c>
      <c r="D54" s="4" t="s">
        <v>79</v>
      </c>
      <c r="E54" s="4" t="s">
        <v>83</v>
      </c>
      <c r="F54" s="63">
        <v>0</v>
      </c>
      <c r="G54" s="63">
        <v>1</v>
      </c>
      <c r="H54" s="63">
        <v>0</v>
      </c>
      <c r="I54" s="4">
        <f t="shared" si="0"/>
        <v>1</v>
      </c>
      <c r="J54" s="31">
        <f t="shared" si="1"/>
        <v>0.36787944117144233</v>
      </c>
      <c r="K54" s="27">
        <f t="shared" si="10"/>
        <v>1.0064294488161101</v>
      </c>
      <c r="L54" s="33">
        <f t="shared" si="2"/>
        <v>0.36552928931500245</v>
      </c>
      <c r="M54" s="55">
        <v>1</v>
      </c>
    </row>
    <row r="55" spans="1:13" ht="16" thickBot="1" x14ac:dyDescent="0.25">
      <c r="A55" s="10" t="s">
        <v>84</v>
      </c>
      <c r="B55" s="11" t="s">
        <v>84</v>
      </c>
      <c r="C55" s="11">
        <v>1</v>
      </c>
      <c r="D55" s="11" t="s">
        <v>6</v>
      </c>
      <c r="E55" s="11" t="s">
        <v>5</v>
      </c>
      <c r="F55" s="64">
        <v>0</v>
      </c>
      <c r="G55" s="64">
        <v>0</v>
      </c>
      <c r="H55" s="64">
        <v>0</v>
      </c>
      <c r="I55" s="11">
        <f t="shared" si="0"/>
        <v>0</v>
      </c>
      <c r="J55" s="32">
        <f t="shared" si="1"/>
        <v>1</v>
      </c>
      <c r="K55" s="27">
        <f>J55</f>
        <v>1</v>
      </c>
      <c r="L55" s="33">
        <f t="shared" si="2"/>
        <v>1</v>
      </c>
      <c r="M55" s="55">
        <v>1</v>
      </c>
    </row>
    <row r="56" spans="1:13" ht="16" thickBot="1" x14ac:dyDescent="0.25">
      <c r="A56" s="10" t="s">
        <v>84</v>
      </c>
      <c r="B56" s="11" t="s">
        <v>85</v>
      </c>
      <c r="C56" s="11">
        <v>1</v>
      </c>
      <c r="D56" s="11" t="s">
        <v>86</v>
      </c>
      <c r="E56" s="11" t="s">
        <v>87</v>
      </c>
      <c r="F56" s="64">
        <v>0</v>
      </c>
      <c r="G56" s="64">
        <v>1</v>
      </c>
      <c r="H56" s="64">
        <v>0</v>
      </c>
      <c r="I56" s="11">
        <f t="shared" si="0"/>
        <v>1</v>
      </c>
      <c r="J56" s="32">
        <f t="shared" si="1"/>
        <v>0.36787944117144233</v>
      </c>
      <c r="K56" s="27">
        <f>J56</f>
        <v>0.36787944117144233</v>
      </c>
      <c r="L56" s="33">
        <f t="shared" si="2"/>
        <v>1</v>
      </c>
      <c r="M56" s="55">
        <v>1</v>
      </c>
    </row>
    <row r="57" spans="1:13" ht="16" thickBot="1" x14ac:dyDescent="0.25">
      <c r="A57" s="10" t="s">
        <v>88</v>
      </c>
      <c r="B57" s="11" t="s">
        <v>88</v>
      </c>
      <c r="C57" s="11">
        <v>1</v>
      </c>
      <c r="D57" s="11" t="s">
        <v>4</v>
      </c>
      <c r="E57" s="11" t="s">
        <v>3</v>
      </c>
      <c r="F57" s="64">
        <v>0</v>
      </c>
      <c r="G57" s="64">
        <v>0</v>
      </c>
      <c r="H57" s="64">
        <v>0</v>
      </c>
      <c r="I57" s="11">
        <f t="shared" si="0"/>
        <v>0</v>
      </c>
      <c r="J57" s="32">
        <f t="shared" si="1"/>
        <v>1</v>
      </c>
      <c r="K57" s="27">
        <f>J57</f>
        <v>1</v>
      </c>
      <c r="L57" s="33">
        <f t="shared" si="2"/>
        <v>1</v>
      </c>
      <c r="M57" s="55">
        <v>1</v>
      </c>
    </row>
    <row r="58" spans="1:13" ht="16" thickBot="1" x14ac:dyDescent="0.25">
      <c r="A58" s="10" t="s">
        <v>88</v>
      </c>
      <c r="B58" s="11" t="s">
        <v>89</v>
      </c>
      <c r="C58" s="11">
        <v>1</v>
      </c>
      <c r="D58" s="11" t="s">
        <v>90</v>
      </c>
      <c r="E58" s="11" t="s">
        <v>91</v>
      </c>
      <c r="F58" s="64">
        <v>0</v>
      </c>
      <c r="G58" s="64">
        <v>0</v>
      </c>
      <c r="H58" s="64">
        <v>0</v>
      </c>
      <c r="I58" s="11">
        <f t="shared" si="0"/>
        <v>0</v>
      </c>
      <c r="J58" s="32">
        <f t="shared" si="1"/>
        <v>1</v>
      </c>
      <c r="K58" s="27">
        <f>J58</f>
        <v>1</v>
      </c>
      <c r="L58" s="33">
        <f t="shared" si="2"/>
        <v>1</v>
      </c>
      <c r="M58" s="55">
        <v>1</v>
      </c>
    </row>
    <row r="59" spans="1:13" x14ac:dyDescent="0.2">
      <c r="A59" s="5" t="s">
        <v>92</v>
      </c>
      <c r="B59" s="6" t="s">
        <v>92</v>
      </c>
      <c r="C59" s="6">
        <v>1</v>
      </c>
      <c r="D59" s="6" t="s">
        <v>2</v>
      </c>
      <c r="E59" s="6" t="s">
        <v>1</v>
      </c>
      <c r="F59" s="60">
        <v>0</v>
      </c>
      <c r="G59" s="60">
        <v>0</v>
      </c>
      <c r="H59" s="60">
        <v>0</v>
      </c>
      <c r="I59" s="6">
        <f t="shared" si="0"/>
        <v>0</v>
      </c>
      <c r="J59" s="26">
        <f t="shared" si="1"/>
        <v>1</v>
      </c>
      <c r="K59" s="27">
        <f>SUM(J59:J60)</f>
        <v>1.3678794411714423</v>
      </c>
      <c r="L59" s="33">
        <f t="shared" si="2"/>
        <v>0.7310585786300049</v>
      </c>
      <c r="M59" s="55">
        <v>1</v>
      </c>
    </row>
    <row r="60" spans="1:13" ht="16" thickBot="1" x14ac:dyDescent="0.25">
      <c r="A60" s="9" t="s">
        <v>92</v>
      </c>
      <c r="B60" s="4" t="s">
        <v>92</v>
      </c>
      <c r="C60" s="4">
        <v>0</v>
      </c>
      <c r="D60" s="4" t="s">
        <v>2</v>
      </c>
      <c r="E60" s="4" t="s">
        <v>0</v>
      </c>
      <c r="F60" s="63">
        <v>0</v>
      </c>
      <c r="G60" s="63">
        <v>0</v>
      </c>
      <c r="H60" s="63">
        <v>1</v>
      </c>
      <c r="I60" s="4">
        <f t="shared" si="0"/>
        <v>1</v>
      </c>
      <c r="J60" s="31">
        <f t="shared" si="1"/>
        <v>0.36787944117144233</v>
      </c>
      <c r="K60" s="27">
        <f>K59</f>
        <v>1.3678794411714423</v>
      </c>
      <c r="L60" s="33">
        <f t="shared" si="2"/>
        <v>0.2689414213699951</v>
      </c>
      <c r="M60" s="55">
        <v>1</v>
      </c>
    </row>
    <row r="61" spans="1:13" x14ac:dyDescent="0.2">
      <c r="A61" s="5" t="s">
        <v>92</v>
      </c>
      <c r="B61" s="6" t="s">
        <v>93</v>
      </c>
      <c r="C61" s="6">
        <v>1</v>
      </c>
      <c r="D61" s="6" t="s">
        <v>94</v>
      </c>
      <c r="E61" s="6" t="s">
        <v>95</v>
      </c>
      <c r="F61" s="60">
        <v>0</v>
      </c>
      <c r="G61" s="60">
        <v>0</v>
      </c>
      <c r="H61" s="60">
        <v>0</v>
      </c>
      <c r="I61" s="6">
        <f t="shared" si="0"/>
        <v>0</v>
      </c>
      <c r="J61" s="26">
        <f t="shared" si="1"/>
        <v>1</v>
      </c>
      <c r="K61" s="27">
        <f>SUM(J61:J62)</f>
        <v>1.3678794411714423</v>
      </c>
      <c r="L61" s="33">
        <f t="shared" si="2"/>
        <v>0.7310585786300049</v>
      </c>
      <c r="M61" s="55">
        <v>1</v>
      </c>
    </row>
    <row r="62" spans="1:13" ht="16" thickBot="1" x14ac:dyDescent="0.25">
      <c r="A62" s="9" t="s">
        <v>92</v>
      </c>
      <c r="B62" s="4" t="s">
        <v>93</v>
      </c>
      <c r="C62" s="4">
        <v>0</v>
      </c>
      <c r="D62" s="4" t="s">
        <v>94</v>
      </c>
      <c r="E62" s="4" t="s">
        <v>96</v>
      </c>
      <c r="F62" s="63">
        <v>0</v>
      </c>
      <c r="G62" s="63">
        <v>0</v>
      </c>
      <c r="H62" s="63">
        <v>1</v>
      </c>
      <c r="I62" s="4">
        <f t="shared" si="0"/>
        <v>1</v>
      </c>
      <c r="J62" s="31">
        <f t="shared" si="1"/>
        <v>0.36787944117144233</v>
      </c>
      <c r="K62" s="27">
        <f>K61</f>
        <v>1.3678794411714423</v>
      </c>
      <c r="L62" s="33">
        <f t="shared" si="2"/>
        <v>0.2689414213699951</v>
      </c>
      <c r="M62" s="55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C5995-797E-4DDA-84A4-5EE8E1FCF0FB}">
  <dimension ref="A1:S62"/>
  <sheetViews>
    <sheetView topLeftCell="C1" workbookViewId="0">
      <selection activeCell="V16" sqref="V16"/>
    </sheetView>
  </sheetViews>
  <sheetFormatPr baseColWidth="10" defaultColWidth="8.6640625" defaultRowHeight="15" x14ac:dyDescent="0.2"/>
  <cols>
    <col min="3" max="3" width="5.5" bestFit="1" customWidth="1"/>
    <col min="4" max="4" width="8" bestFit="1" customWidth="1"/>
    <col min="14" max="14" width="13.33203125" bestFit="1" customWidth="1"/>
    <col min="15" max="15" width="10.6640625" customWidth="1"/>
    <col min="16" max="16" width="12.5" customWidth="1"/>
    <col min="17" max="17" width="12.1640625" bestFit="1" customWidth="1"/>
  </cols>
  <sheetData>
    <row r="1" spans="1:19" ht="48" x14ac:dyDescent="0.2">
      <c r="A1" s="2" t="s">
        <v>115</v>
      </c>
      <c r="B1" s="2" t="s">
        <v>116</v>
      </c>
      <c r="C1" s="2" t="s">
        <v>28</v>
      </c>
      <c r="D1" s="2" t="s">
        <v>30</v>
      </c>
      <c r="E1" s="2" t="s">
        <v>29</v>
      </c>
      <c r="F1" s="3" t="s">
        <v>35</v>
      </c>
      <c r="G1" s="3" t="s">
        <v>34</v>
      </c>
      <c r="H1" s="3" t="s">
        <v>33</v>
      </c>
      <c r="I1" s="2" t="s">
        <v>27</v>
      </c>
      <c r="J1" s="2" t="s">
        <v>26</v>
      </c>
      <c r="K1" s="2" t="s">
        <v>25</v>
      </c>
      <c r="L1" s="2" t="s">
        <v>97</v>
      </c>
      <c r="M1" s="2" t="s">
        <v>98</v>
      </c>
      <c r="N1" s="2" t="s">
        <v>99</v>
      </c>
      <c r="O1" s="34" t="s">
        <v>118</v>
      </c>
      <c r="P1" s="2" t="s">
        <v>101</v>
      </c>
      <c r="Q1" s="22" t="s">
        <v>102</v>
      </c>
      <c r="R1" s="24" t="s">
        <v>117</v>
      </c>
    </row>
    <row r="2" spans="1:19" ht="16" thickBot="1" x14ac:dyDescent="0.25">
      <c r="A2" s="2"/>
      <c r="B2" s="2"/>
      <c r="C2" s="2"/>
      <c r="D2" s="2"/>
      <c r="E2" s="2"/>
      <c r="F2" s="51">
        <v>1</v>
      </c>
      <c r="G2" s="51">
        <v>1</v>
      </c>
      <c r="H2" s="51">
        <v>1</v>
      </c>
      <c r="I2" s="2"/>
      <c r="J2" s="2"/>
      <c r="K2" s="2"/>
      <c r="L2" s="2"/>
      <c r="M2" s="2"/>
      <c r="N2" s="2"/>
      <c r="O2" s="2"/>
      <c r="P2" s="2"/>
      <c r="Q2" s="22"/>
      <c r="R2" s="25" t="s">
        <v>135</v>
      </c>
    </row>
    <row r="3" spans="1:19" x14ac:dyDescent="0.2">
      <c r="A3" s="5" t="s">
        <v>36</v>
      </c>
      <c r="B3" s="6" t="s">
        <v>36</v>
      </c>
      <c r="C3" s="6">
        <v>0</v>
      </c>
      <c r="D3" s="6" t="s">
        <v>37</v>
      </c>
      <c r="E3" s="6" t="s">
        <v>38</v>
      </c>
      <c r="F3" s="6">
        <v>0</v>
      </c>
      <c r="G3" s="6">
        <v>0</v>
      </c>
      <c r="H3" s="6">
        <v>1</v>
      </c>
      <c r="I3" s="6">
        <f>SUMPRODUCT(F3:H3, F$2:H$2)</f>
        <v>1</v>
      </c>
      <c r="J3" s="26">
        <f>EXP(-I3)</f>
        <v>0.36787944117144233</v>
      </c>
      <c r="K3" s="27">
        <f>SUM(J3:J6)</f>
        <v>1.5530017927759192</v>
      </c>
      <c r="L3" s="65">
        <f xml:space="preserve"> J3/K3</f>
        <v>0.2368828180899101</v>
      </c>
      <c r="M3" s="66">
        <v>0.5</v>
      </c>
      <c r="N3" s="27">
        <f>L3*M3</f>
        <v>0.11844140904495505</v>
      </c>
      <c r="O3" s="27">
        <f>N3+N7</f>
        <v>0.18567676438745384</v>
      </c>
      <c r="P3" s="27">
        <f>N3/O3</f>
        <v>0.63789031134666907</v>
      </c>
      <c r="Q3" s="33">
        <f>P3*C3</f>
        <v>0</v>
      </c>
      <c r="R3" s="25"/>
      <c r="S3" s="25" t="s">
        <v>159</v>
      </c>
    </row>
    <row r="4" spans="1:19" x14ac:dyDescent="0.2">
      <c r="A4" s="7" t="s">
        <v>36</v>
      </c>
      <c r="B4" t="s">
        <v>36</v>
      </c>
      <c r="C4">
        <v>0</v>
      </c>
      <c r="D4" t="s">
        <v>37</v>
      </c>
      <c r="E4" t="s">
        <v>39</v>
      </c>
      <c r="F4">
        <v>1</v>
      </c>
      <c r="G4">
        <v>0</v>
      </c>
      <c r="H4">
        <v>2</v>
      </c>
      <c r="I4">
        <f t="shared" ref="I4:I62" si="0">SUMPRODUCT(F4:H4, F$2:H$2)</f>
        <v>3</v>
      </c>
      <c r="J4" s="28">
        <f t="shared" ref="J4:J62" si="1">EXP(-I4)</f>
        <v>4.9787068367863944E-2</v>
      </c>
      <c r="K4" s="27">
        <f>K3</f>
        <v>1.5530017927759192</v>
      </c>
      <c r="L4" s="65">
        <f t="shared" ref="L4:L62" si="2" xml:space="preserve"> J4/K4</f>
        <v>3.2058603280084981E-2</v>
      </c>
      <c r="M4" s="66">
        <v>0.5</v>
      </c>
      <c r="N4" s="27">
        <f t="shared" ref="N4:N62" si="3">L4*M4</f>
        <v>1.6029301640042491E-2</v>
      </c>
      <c r="O4" s="27">
        <f>N4+N8</f>
        <v>8.3264656982541263E-2</v>
      </c>
      <c r="P4" s="27">
        <f t="shared" ref="P4:P62" si="4">N4/O4</f>
        <v>0.19251027051493741</v>
      </c>
      <c r="Q4" s="33">
        <f>P4*C4</f>
        <v>0</v>
      </c>
      <c r="R4" s="25"/>
      <c r="S4" s="25" t="s">
        <v>158</v>
      </c>
    </row>
    <row r="5" spans="1:19" x14ac:dyDescent="0.2">
      <c r="A5" s="7" t="s">
        <v>36</v>
      </c>
      <c r="B5" t="s">
        <v>36</v>
      </c>
      <c r="C5">
        <v>1</v>
      </c>
      <c r="D5" t="s">
        <v>37</v>
      </c>
      <c r="E5" t="s">
        <v>40</v>
      </c>
      <c r="F5">
        <v>0</v>
      </c>
      <c r="G5">
        <v>0</v>
      </c>
      <c r="H5">
        <v>0</v>
      </c>
      <c r="I5">
        <f t="shared" si="0"/>
        <v>0</v>
      </c>
      <c r="J5" s="28">
        <f t="shared" si="1"/>
        <v>1</v>
      </c>
      <c r="K5" s="27">
        <f t="shared" ref="K5:K6" si="5">K4</f>
        <v>1.5530017927759192</v>
      </c>
      <c r="L5" s="65">
        <f t="shared" si="2"/>
        <v>0.64391425988797224</v>
      </c>
      <c r="M5" s="66">
        <v>0.5</v>
      </c>
      <c r="N5" s="27">
        <f t="shared" si="3"/>
        <v>0.32195712994398612</v>
      </c>
      <c r="O5" s="27">
        <f>N5+N9</f>
        <v>0.50472177460148737</v>
      </c>
      <c r="P5" s="27">
        <f t="shared" si="4"/>
        <v>0.63789031134666907</v>
      </c>
      <c r="Q5" s="33">
        <f>P5*C5</f>
        <v>0.63789031134666907</v>
      </c>
      <c r="R5" s="25"/>
      <c r="S5" s="25" t="s">
        <v>160</v>
      </c>
    </row>
    <row r="6" spans="1:19" x14ac:dyDescent="0.2">
      <c r="A6" s="8" t="s">
        <v>36</v>
      </c>
      <c r="B6" s="1" t="s">
        <v>36</v>
      </c>
      <c r="C6" s="1">
        <v>0</v>
      </c>
      <c r="D6" s="1" t="s">
        <v>37</v>
      </c>
      <c r="E6" s="1" t="s">
        <v>41</v>
      </c>
      <c r="F6" s="1">
        <v>1</v>
      </c>
      <c r="G6" s="1">
        <v>0</v>
      </c>
      <c r="H6" s="1">
        <v>1</v>
      </c>
      <c r="I6" s="1">
        <f t="shared" si="0"/>
        <v>2</v>
      </c>
      <c r="J6" s="29">
        <f t="shared" si="1"/>
        <v>0.1353352832366127</v>
      </c>
      <c r="K6" s="27">
        <f t="shared" si="5"/>
        <v>1.5530017927759192</v>
      </c>
      <c r="L6" s="65">
        <f t="shared" si="2"/>
        <v>8.7144318742032559E-2</v>
      </c>
      <c r="M6" s="66">
        <v>0.5</v>
      </c>
      <c r="N6" s="27">
        <f t="shared" si="3"/>
        <v>4.3572159371016279E-2</v>
      </c>
      <c r="O6" s="27">
        <f>N6+N10</f>
        <v>0.2263368040285175</v>
      </c>
      <c r="P6" s="27">
        <f t="shared" si="4"/>
        <v>0.19251027051493741</v>
      </c>
      <c r="Q6" s="33">
        <f t="shared" ref="Q6:Q62" si="6">P6*C6</f>
        <v>0</v>
      </c>
      <c r="R6" s="25" t="s">
        <v>134</v>
      </c>
    </row>
    <row r="7" spans="1:19" x14ac:dyDescent="0.2">
      <c r="A7" s="7" t="s">
        <v>36</v>
      </c>
      <c r="B7" t="s">
        <v>36</v>
      </c>
      <c r="C7">
        <v>0</v>
      </c>
      <c r="D7" t="s">
        <v>42</v>
      </c>
      <c r="E7" t="s">
        <v>38</v>
      </c>
      <c r="F7">
        <v>0</v>
      </c>
      <c r="G7">
        <v>0</v>
      </c>
      <c r="H7">
        <v>2</v>
      </c>
      <c r="I7">
        <f t="shared" si="0"/>
        <v>2</v>
      </c>
      <c r="J7" s="28">
        <f t="shared" si="1"/>
        <v>0.1353352832366127</v>
      </c>
      <c r="K7" s="27">
        <f>SUM(J7:J10)</f>
        <v>1.0064294488161101</v>
      </c>
      <c r="L7" s="65">
        <f t="shared" si="2"/>
        <v>0.13447071068499755</v>
      </c>
      <c r="M7" s="66">
        <v>0.5</v>
      </c>
      <c r="N7" s="27">
        <f t="shared" si="3"/>
        <v>6.7235355342498776E-2</v>
      </c>
      <c r="O7" s="27">
        <f>O3</f>
        <v>0.18567676438745384</v>
      </c>
      <c r="P7" s="27">
        <f t="shared" si="4"/>
        <v>0.36210968865333082</v>
      </c>
      <c r="Q7" s="33">
        <f t="shared" si="6"/>
        <v>0</v>
      </c>
      <c r="R7" s="25" t="s">
        <v>161</v>
      </c>
    </row>
    <row r="8" spans="1:19" x14ac:dyDescent="0.2">
      <c r="A8" s="7" t="s">
        <v>36</v>
      </c>
      <c r="B8" t="s">
        <v>36</v>
      </c>
      <c r="C8">
        <v>0</v>
      </c>
      <c r="D8" t="s">
        <v>42</v>
      </c>
      <c r="E8" t="s">
        <v>39</v>
      </c>
      <c r="F8">
        <v>1</v>
      </c>
      <c r="G8">
        <v>0</v>
      </c>
      <c r="H8">
        <v>1</v>
      </c>
      <c r="I8">
        <f t="shared" si="0"/>
        <v>2</v>
      </c>
      <c r="J8" s="28">
        <f t="shared" si="1"/>
        <v>0.1353352832366127</v>
      </c>
      <c r="K8" s="27">
        <f>K7</f>
        <v>1.0064294488161101</v>
      </c>
      <c r="L8" s="65">
        <f t="shared" si="2"/>
        <v>0.13447071068499755</v>
      </c>
      <c r="M8" s="66">
        <v>0.5</v>
      </c>
      <c r="N8" s="27">
        <f t="shared" si="3"/>
        <v>6.7235355342498776E-2</v>
      </c>
      <c r="O8" s="27">
        <f t="shared" ref="O8:O10" si="7">O4</f>
        <v>8.3264656982541263E-2</v>
      </c>
      <c r="P8" s="27">
        <f t="shared" si="4"/>
        <v>0.80748972948506259</v>
      </c>
      <c r="Q8" s="33">
        <f t="shared" si="6"/>
        <v>0</v>
      </c>
      <c r="R8" s="25" t="s">
        <v>172</v>
      </c>
    </row>
    <row r="9" spans="1:19" x14ac:dyDescent="0.2">
      <c r="A9" s="7" t="s">
        <v>36</v>
      </c>
      <c r="B9" t="s">
        <v>36</v>
      </c>
      <c r="C9">
        <v>1</v>
      </c>
      <c r="D9" t="s">
        <v>42</v>
      </c>
      <c r="E9" t="s">
        <v>40</v>
      </c>
      <c r="F9">
        <v>0</v>
      </c>
      <c r="G9">
        <v>0</v>
      </c>
      <c r="H9">
        <v>1</v>
      </c>
      <c r="I9">
        <f t="shared" si="0"/>
        <v>1</v>
      </c>
      <c r="J9" s="28">
        <f t="shared" si="1"/>
        <v>0.36787944117144233</v>
      </c>
      <c r="K9" s="27">
        <f t="shared" ref="K9:K10" si="8">K8</f>
        <v>1.0064294488161101</v>
      </c>
      <c r="L9" s="65">
        <f t="shared" si="2"/>
        <v>0.36552928931500245</v>
      </c>
      <c r="M9" s="66">
        <v>0.5</v>
      </c>
      <c r="N9" s="27">
        <f t="shared" si="3"/>
        <v>0.18276464465750122</v>
      </c>
      <c r="O9" s="27">
        <f t="shared" si="7"/>
        <v>0.50472177460148737</v>
      </c>
      <c r="P9" s="27">
        <f t="shared" si="4"/>
        <v>0.36210968865333087</v>
      </c>
      <c r="Q9" s="33">
        <f t="shared" si="6"/>
        <v>0.36210968865333087</v>
      </c>
      <c r="R9" s="25" t="s">
        <v>173</v>
      </c>
    </row>
    <row r="10" spans="1:19" ht="16" thickBot="1" x14ac:dyDescent="0.25">
      <c r="A10" s="7" t="s">
        <v>36</v>
      </c>
      <c r="B10" t="s">
        <v>36</v>
      </c>
      <c r="C10">
        <v>0</v>
      </c>
      <c r="D10" t="s">
        <v>42</v>
      </c>
      <c r="E10" t="s">
        <v>41</v>
      </c>
      <c r="F10">
        <v>1</v>
      </c>
      <c r="G10">
        <v>0</v>
      </c>
      <c r="H10">
        <v>0</v>
      </c>
      <c r="I10">
        <f t="shared" si="0"/>
        <v>1</v>
      </c>
      <c r="J10" s="28">
        <f t="shared" si="1"/>
        <v>0.36787944117144233</v>
      </c>
      <c r="K10" s="27">
        <f t="shared" si="8"/>
        <v>1.0064294488161101</v>
      </c>
      <c r="L10" s="65">
        <f t="shared" si="2"/>
        <v>0.36552928931500245</v>
      </c>
      <c r="M10" s="66">
        <v>0.5</v>
      </c>
      <c r="N10" s="27">
        <f t="shared" si="3"/>
        <v>0.18276464465750122</v>
      </c>
      <c r="O10" s="27">
        <f t="shared" si="7"/>
        <v>0.2263368040285175</v>
      </c>
      <c r="P10" s="27">
        <f t="shared" si="4"/>
        <v>0.80748972948506259</v>
      </c>
      <c r="Q10" s="33">
        <f t="shared" si="6"/>
        <v>0</v>
      </c>
      <c r="R10" s="25" t="s">
        <v>164</v>
      </c>
    </row>
    <row r="11" spans="1:19" x14ac:dyDescent="0.2">
      <c r="A11" s="5" t="s">
        <v>36</v>
      </c>
      <c r="B11" s="6" t="s">
        <v>43</v>
      </c>
      <c r="C11" s="6">
        <v>0</v>
      </c>
      <c r="D11" s="6" t="s">
        <v>44</v>
      </c>
      <c r="E11" s="6" t="s">
        <v>45</v>
      </c>
      <c r="F11" s="6">
        <v>0</v>
      </c>
      <c r="G11" s="6">
        <v>1</v>
      </c>
      <c r="H11" s="6">
        <v>1</v>
      </c>
      <c r="I11" s="6">
        <f t="shared" si="0"/>
        <v>2</v>
      </c>
      <c r="J11" s="26">
        <f t="shared" si="1"/>
        <v>0.1353352832366127</v>
      </c>
      <c r="K11" s="27">
        <f>SUM(J11:J14)</f>
        <v>1.0064294488161101</v>
      </c>
      <c r="L11" s="65">
        <f t="shared" si="2"/>
        <v>0.13447071068499755</v>
      </c>
      <c r="M11" s="66">
        <v>0.5</v>
      </c>
      <c r="N11" s="27">
        <f t="shared" si="3"/>
        <v>6.7235355342498776E-2</v>
      </c>
      <c r="O11" s="27">
        <f>N11+N15</f>
        <v>8.3264656982541263E-2</v>
      </c>
      <c r="P11" s="27">
        <f t="shared" si="4"/>
        <v>0.80748972948506259</v>
      </c>
      <c r="Q11" s="33">
        <f t="shared" si="6"/>
        <v>0</v>
      </c>
      <c r="R11" s="25" t="s">
        <v>174</v>
      </c>
    </row>
    <row r="12" spans="1:19" x14ac:dyDescent="0.2">
      <c r="A12" s="7" t="s">
        <v>36</v>
      </c>
      <c r="B12" t="s">
        <v>43</v>
      </c>
      <c r="C12">
        <v>0</v>
      </c>
      <c r="D12" t="s">
        <v>44</v>
      </c>
      <c r="E12" t="s">
        <v>46</v>
      </c>
      <c r="F12">
        <v>0</v>
      </c>
      <c r="G12">
        <v>0</v>
      </c>
      <c r="H12">
        <v>2</v>
      </c>
      <c r="I12">
        <f t="shared" si="0"/>
        <v>2</v>
      </c>
      <c r="J12" s="28">
        <f t="shared" si="1"/>
        <v>0.1353352832366127</v>
      </c>
      <c r="K12" s="27">
        <f>K11</f>
        <v>1.0064294488161101</v>
      </c>
      <c r="L12" s="65">
        <f t="shared" si="2"/>
        <v>0.13447071068499755</v>
      </c>
      <c r="M12" s="66">
        <v>0.5</v>
      </c>
      <c r="N12" s="27">
        <f t="shared" si="3"/>
        <v>6.7235355342498776E-2</v>
      </c>
      <c r="O12" s="27">
        <f>N12+N16</f>
        <v>0.18567676438745384</v>
      </c>
      <c r="P12" s="27">
        <f t="shared" si="4"/>
        <v>0.36210968865333082</v>
      </c>
      <c r="Q12" s="33">
        <f t="shared" si="6"/>
        <v>0</v>
      </c>
      <c r="R12" s="25" t="s">
        <v>136</v>
      </c>
    </row>
    <row r="13" spans="1:19" x14ac:dyDescent="0.2">
      <c r="A13" s="7" t="s">
        <v>36</v>
      </c>
      <c r="B13" t="s">
        <v>43</v>
      </c>
      <c r="C13">
        <v>0</v>
      </c>
      <c r="D13" t="s">
        <v>44</v>
      </c>
      <c r="E13" t="s">
        <v>47</v>
      </c>
      <c r="F13">
        <v>0</v>
      </c>
      <c r="G13">
        <v>1</v>
      </c>
      <c r="H13">
        <v>0</v>
      </c>
      <c r="I13">
        <f t="shared" si="0"/>
        <v>1</v>
      </c>
      <c r="J13" s="28">
        <f t="shared" si="1"/>
        <v>0.36787944117144233</v>
      </c>
      <c r="K13" s="27">
        <f t="shared" ref="K13:K14" si="9">K12</f>
        <v>1.0064294488161101</v>
      </c>
      <c r="L13" s="65">
        <f t="shared" si="2"/>
        <v>0.36552928931500245</v>
      </c>
      <c r="M13" s="66">
        <v>0.5</v>
      </c>
      <c r="N13" s="27">
        <f t="shared" si="3"/>
        <v>0.18276464465750122</v>
      </c>
      <c r="O13" s="27">
        <f>N13+N17</f>
        <v>0.22633680402851752</v>
      </c>
      <c r="P13" s="27">
        <f t="shared" si="4"/>
        <v>0.80748972948506248</v>
      </c>
      <c r="Q13" s="33">
        <f t="shared" si="6"/>
        <v>0</v>
      </c>
    </row>
    <row r="14" spans="1:19" x14ac:dyDescent="0.2">
      <c r="A14" s="8" t="s">
        <v>36</v>
      </c>
      <c r="B14" s="1" t="s">
        <v>43</v>
      </c>
      <c r="C14" s="1">
        <v>1</v>
      </c>
      <c r="D14" s="1" t="s">
        <v>44</v>
      </c>
      <c r="E14" s="1" t="s">
        <v>48</v>
      </c>
      <c r="F14" s="1">
        <v>0</v>
      </c>
      <c r="G14" s="1">
        <v>0</v>
      </c>
      <c r="H14" s="1">
        <v>1</v>
      </c>
      <c r="I14" s="1">
        <f t="shared" si="0"/>
        <v>1</v>
      </c>
      <c r="J14" s="29">
        <f t="shared" si="1"/>
        <v>0.36787944117144233</v>
      </c>
      <c r="K14" s="27">
        <f t="shared" si="9"/>
        <v>1.0064294488161101</v>
      </c>
      <c r="L14" s="65">
        <f t="shared" si="2"/>
        <v>0.36552928931500245</v>
      </c>
      <c r="M14" s="66">
        <v>0.5</v>
      </c>
      <c r="N14" s="27">
        <f t="shared" si="3"/>
        <v>0.18276464465750122</v>
      </c>
      <c r="O14" s="27">
        <f>N14+N18</f>
        <v>0.50472177460148737</v>
      </c>
      <c r="P14" s="27">
        <f t="shared" si="4"/>
        <v>0.36210968865333087</v>
      </c>
      <c r="Q14" s="33">
        <f t="shared" si="6"/>
        <v>0.36210968865333087</v>
      </c>
    </row>
    <row r="15" spans="1:19" x14ac:dyDescent="0.2">
      <c r="A15" s="7" t="s">
        <v>36</v>
      </c>
      <c r="B15" t="s">
        <v>43</v>
      </c>
      <c r="C15">
        <v>0</v>
      </c>
      <c r="D15" t="s">
        <v>49</v>
      </c>
      <c r="E15" t="s">
        <v>45</v>
      </c>
      <c r="F15">
        <v>0</v>
      </c>
      <c r="G15">
        <v>1</v>
      </c>
      <c r="H15">
        <v>2</v>
      </c>
      <c r="I15">
        <f t="shared" si="0"/>
        <v>3</v>
      </c>
      <c r="J15" s="30">
        <f t="shared" si="1"/>
        <v>4.9787068367863944E-2</v>
      </c>
      <c r="K15" s="27">
        <f>SUM(J15:J18)</f>
        <v>1.553001792775919</v>
      </c>
      <c r="L15" s="65">
        <f t="shared" si="2"/>
        <v>3.2058603280084988E-2</v>
      </c>
      <c r="M15" s="66">
        <v>0.5</v>
      </c>
      <c r="N15" s="27">
        <f t="shared" si="3"/>
        <v>1.6029301640042494E-2</v>
      </c>
      <c r="O15" s="27">
        <f>O11</f>
        <v>8.3264656982541263E-2</v>
      </c>
      <c r="P15" s="27">
        <f t="shared" si="4"/>
        <v>0.19251027051493744</v>
      </c>
      <c r="Q15" s="33">
        <f t="shared" si="6"/>
        <v>0</v>
      </c>
    </row>
    <row r="16" spans="1:19" x14ac:dyDescent="0.2">
      <c r="A16" s="7" t="s">
        <v>36</v>
      </c>
      <c r="B16" t="s">
        <v>43</v>
      </c>
      <c r="C16">
        <v>0</v>
      </c>
      <c r="D16" t="s">
        <v>49</v>
      </c>
      <c r="E16" t="s">
        <v>46</v>
      </c>
      <c r="F16">
        <v>0</v>
      </c>
      <c r="G16">
        <v>0</v>
      </c>
      <c r="H16">
        <v>1</v>
      </c>
      <c r="I16">
        <f t="shared" si="0"/>
        <v>1</v>
      </c>
      <c r="J16" s="28">
        <f t="shared" si="1"/>
        <v>0.36787944117144233</v>
      </c>
      <c r="K16" s="27">
        <f>K15</f>
        <v>1.553001792775919</v>
      </c>
      <c r="L16" s="65">
        <f t="shared" si="2"/>
        <v>0.23688281808991013</v>
      </c>
      <c r="M16" s="66">
        <v>0.5</v>
      </c>
      <c r="N16" s="27">
        <f t="shared" si="3"/>
        <v>0.11844140904495506</v>
      </c>
      <c r="O16" s="27">
        <f t="shared" ref="O16:O18" si="10">O12</f>
        <v>0.18567676438745384</v>
      </c>
      <c r="P16" s="27">
        <f t="shared" si="4"/>
        <v>0.63789031134666918</v>
      </c>
      <c r="Q16" s="33">
        <f t="shared" si="6"/>
        <v>0</v>
      </c>
    </row>
    <row r="17" spans="1:17" x14ac:dyDescent="0.2">
      <c r="A17" s="7" t="s">
        <v>36</v>
      </c>
      <c r="B17" t="s">
        <v>43</v>
      </c>
      <c r="C17">
        <v>0</v>
      </c>
      <c r="D17" t="s">
        <v>49</v>
      </c>
      <c r="E17" t="s">
        <v>47</v>
      </c>
      <c r="F17">
        <v>0</v>
      </c>
      <c r="G17">
        <v>1</v>
      </c>
      <c r="H17">
        <v>1</v>
      </c>
      <c r="I17">
        <f t="shared" si="0"/>
        <v>2</v>
      </c>
      <c r="J17" s="28">
        <f t="shared" si="1"/>
        <v>0.1353352832366127</v>
      </c>
      <c r="K17" s="27">
        <f t="shared" ref="K17:K18" si="11">K16</f>
        <v>1.553001792775919</v>
      </c>
      <c r="L17" s="65">
        <f t="shared" si="2"/>
        <v>8.7144318742032573E-2</v>
      </c>
      <c r="M17" s="66">
        <v>0.5</v>
      </c>
      <c r="N17" s="27">
        <f t="shared" si="3"/>
        <v>4.3572159371016286E-2</v>
      </c>
      <c r="O17" s="27">
        <f t="shared" si="10"/>
        <v>0.22633680402851752</v>
      </c>
      <c r="P17" s="27">
        <f t="shared" si="4"/>
        <v>0.19251027051493741</v>
      </c>
      <c r="Q17" s="33">
        <f t="shared" si="6"/>
        <v>0</v>
      </c>
    </row>
    <row r="18" spans="1:17" ht="16" thickBot="1" x14ac:dyDescent="0.25">
      <c r="A18" s="9" t="s">
        <v>36</v>
      </c>
      <c r="B18" s="4" t="s">
        <v>43</v>
      </c>
      <c r="C18" s="4">
        <v>1</v>
      </c>
      <c r="D18" s="4" t="s">
        <v>49</v>
      </c>
      <c r="E18" s="4" t="s">
        <v>48</v>
      </c>
      <c r="F18" s="4">
        <v>0</v>
      </c>
      <c r="G18" s="4">
        <v>0</v>
      </c>
      <c r="H18" s="4">
        <v>0</v>
      </c>
      <c r="I18" s="4">
        <f t="shared" si="0"/>
        <v>0</v>
      </c>
      <c r="J18" s="31">
        <f t="shared" si="1"/>
        <v>1</v>
      </c>
      <c r="K18" s="27">
        <f t="shared" si="11"/>
        <v>1.553001792775919</v>
      </c>
      <c r="L18" s="65">
        <f t="shared" si="2"/>
        <v>0.64391425988797235</v>
      </c>
      <c r="M18" s="66">
        <v>0.5</v>
      </c>
      <c r="N18" s="27">
        <f t="shared" si="3"/>
        <v>0.32195712994398618</v>
      </c>
      <c r="O18" s="27">
        <f t="shared" si="10"/>
        <v>0.50472177460148737</v>
      </c>
      <c r="P18" s="27">
        <f t="shared" si="4"/>
        <v>0.63789031134666918</v>
      </c>
      <c r="Q18" s="33">
        <f t="shared" si="6"/>
        <v>0.63789031134666918</v>
      </c>
    </row>
    <row r="19" spans="1:17" x14ac:dyDescent="0.2">
      <c r="A19" s="5" t="s">
        <v>50</v>
      </c>
      <c r="B19" s="6" t="s">
        <v>50</v>
      </c>
      <c r="C19" s="6">
        <v>1</v>
      </c>
      <c r="D19" s="6" t="s">
        <v>51</v>
      </c>
      <c r="E19" s="6" t="s">
        <v>52</v>
      </c>
      <c r="F19" s="6">
        <v>0</v>
      </c>
      <c r="G19" s="6">
        <v>0</v>
      </c>
      <c r="H19" s="6">
        <v>0</v>
      </c>
      <c r="I19" s="6">
        <f t="shared" si="0"/>
        <v>0</v>
      </c>
      <c r="J19" s="26">
        <f t="shared" si="1"/>
        <v>1</v>
      </c>
      <c r="K19" s="27">
        <f>SUM(J19:J20)</f>
        <v>1.1353352832366128</v>
      </c>
      <c r="L19" s="65">
        <f t="shared" si="2"/>
        <v>0.88079707797788231</v>
      </c>
      <c r="M19" s="66">
        <v>1</v>
      </c>
      <c r="N19" s="27">
        <f t="shared" si="3"/>
        <v>0.88079707797788231</v>
      </c>
      <c r="O19" s="27">
        <f>N19</f>
        <v>0.88079707797788231</v>
      </c>
      <c r="P19" s="27">
        <f t="shared" si="4"/>
        <v>1</v>
      </c>
      <c r="Q19" s="33">
        <f t="shared" si="6"/>
        <v>1</v>
      </c>
    </row>
    <row r="20" spans="1:17" ht="16" thickBot="1" x14ac:dyDescent="0.25">
      <c r="A20" s="9" t="s">
        <v>50</v>
      </c>
      <c r="B20" s="4" t="s">
        <v>50</v>
      </c>
      <c r="C20" s="4">
        <v>0</v>
      </c>
      <c r="D20" s="4" t="s">
        <v>51</v>
      </c>
      <c r="E20" s="4" t="s">
        <v>53</v>
      </c>
      <c r="F20" s="4">
        <v>1</v>
      </c>
      <c r="G20" s="4">
        <v>0</v>
      </c>
      <c r="H20" s="4">
        <v>1</v>
      </c>
      <c r="I20" s="4">
        <f t="shared" si="0"/>
        <v>2</v>
      </c>
      <c r="J20" s="31">
        <f t="shared" si="1"/>
        <v>0.1353352832366127</v>
      </c>
      <c r="K20" s="27">
        <f>K19</f>
        <v>1.1353352832366128</v>
      </c>
      <c r="L20" s="65">
        <f t="shared" si="2"/>
        <v>0.11920292202211755</v>
      </c>
      <c r="M20" s="66">
        <v>1</v>
      </c>
      <c r="N20" s="27">
        <f t="shared" si="3"/>
        <v>0.11920292202211755</v>
      </c>
      <c r="O20" s="27">
        <f>N20</f>
        <v>0.11920292202211755</v>
      </c>
      <c r="P20" s="27">
        <f t="shared" si="4"/>
        <v>1</v>
      </c>
      <c r="Q20" s="33">
        <f t="shared" si="6"/>
        <v>0</v>
      </c>
    </row>
    <row r="21" spans="1:17" x14ac:dyDescent="0.2">
      <c r="A21" s="5" t="s">
        <v>50</v>
      </c>
      <c r="B21" s="6" t="s">
        <v>54</v>
      </c>
      <c r="C21" s="6">
        <v>1</v>
      </c>
      <c r="D21" s="6" t="s">
        <v>55</v>
      </c>
      <c r="E21" s="6" t="s">
        <v>56</v>
      </c>
      <c r="F21" s="6">
        <v>0</v>
      </c>
      <c r="G21" s="6">
        <v>1</v>
      </c>
      <c r="H21" s="6">
        <v>0</v>
      </c>
      <c r="I21" s="6">
        <f t="shared" si="0"/>
        <v>1</v>
      </c>
      <c r="J21" s="26">
        <f t="shared" si="1"/>
        <v>0.36787944117144233</v>
      </c>
      <c r="K21" s="27">
        <f>SUM(J21:J22)</f>
        <v>0.73575888234288467</v>
      </c>
      <c r="L21" s="65">
        <f t="shared" si="2"/>
        <v>0.5</v>
      </c>
      <c r="M21" s="66">
        <v>1</v>
      </c>
      <c r="N21" s="27">
        <f t="shared" si="3"/>
        <v>0.5</v>
      </c>
      <c r="O21" s="27">
        <f>N21</f>
        <v>0.5</v>
      </c>
      <c r="P21" s="27">
        <f t="shared" si="4"/>
        <v>1</v>
      </c>
      <c r="Q21" s="33">
        <f t="shared" si="6"/>
        <v>1</v>
      </c>
    </row>
    <row r="22" spans="1:17" ht="16" thickBot="1" x14ac:dyDescent="0.25">
      <c r="A22" s="9" t="s">
        <v>50</v>
      </c>
      <c r="B22" s="4" t="s">
        <v>54</v>
      </c>
      <c r="C22" s="4">
        <v>0</v>
      </c>
      <c r="D22" s="4" t="s">
        <v>55</v>
      </c>
      <c r="E22" s="4" t="s">
        <v>57</v>
      </c>
      <c r="F22" s="4">
        <v>0</v>
      </c>
      <c r="G22" s="4">
        <v>0</v>
      </c>
      <c r="H22" s="4">
        <v>1</v>
      </c>
      <c r="I22" s="4">
        <f t="shared" si="0"/>
        <v>1</v>
      </c>
      <c r="J22" s="31">
        <f t="shared" si="1"/>
        <v>0.36787944117144233</v>
      </c>
      <c r="K22" s="27">
        <f>K21</f>
        <v>0.73575888234288467</v>
      </c>
      <c r="L22" s="65">
        <f t="shared" si="2"/>
        <v>0.5</v>
      </c>
      <c r="M22" s="66">
        <v>1</v>
      </c>
      <c r="N22" s="27">
        <f t="shared" si="3"/>
        <v>0.5</v>
      </c>
      <c r="O22" s="27">
        <f>N22</f>
        <v>0.5</v>
      </c>
      <c r="P22" s="27">
        <f t="shared" si="4"/>
        <v>1</v>
      </c>
      <c r="Q22" s="33">
        <f t="shared" si="6"/>
        <v>0</v>
      </c>
    </row>
    <row r="23" spans="1:17" x14ac:dyDescent="0.2">
      <c r="A23" s="5" t="s">
        <v>58</v>
      </c>
      <c r="B23" s="6" t="s">
        <v>58</v>
      </c>
      <c r="C23" s="6">
        <v>0</v>
      </c>
      <c r="D23" s="6" t="s">
        <v>24</v>
      </c>
      <c r="E23" s="6" t="s">
        <v>21</v>
      </c>
      <c r="F23" s="6">
        <v>1</v>
      </c>
      <c r="G23" s="6">
        <v>0</v>
      </c>
      <c r="H23" s="6">
        <v>1</v>
      </c>
      <c r="I23" s="6">
        <f t="shared" si="0"/>
        <v>2</v>
      </c>
      <c r="J23" s="26">
        <f t="shared" si="1"/>
        <v>0.1353352832366127</v>
      </c>
      <c r="K23" s="27">
        <f>SUM(J23:J24)</f>
        <v>1.1353352832366128</v>
      </c>
      <c r="L23" s="65">
        <f t="shared" si="2"/>
        <v>0.11920292202211755</v>
      </c>
      <c r="M23" s="66">
        <v>0.5</v>
      </c>
      <c r="N23" s="27">
        <f t="shared" si="3"/>
        <v>5.9601461011058773E-2</v>
      </c>
      <c r="O23" s="27">
        <f>N23+N26</f>
        <v>0.30960146101105879</v>
      </c>
      <c r="P23" s="27">
        <f t="shared" si="4"/>
        <v>0.19251027051493741</v>
      </c>
      <c r="Q23" s="33">
        <f t="shared" si="6"/>
        <v>0</v>
      </c>
    </row>
    <row r="24" spans="1:17" x14ac:dyDescent="0.2">
      <c r="A24" s="8" t="s">
        <v>58</v>
      </c>
      <c r="B24" s="1" t="s">
        <v>58</v>
      </c>
      <c r="C24" s="1">
        <v>1</v>
      </c>
      <c r="D24" s="1" t="s">
        <v>24</v>
      </c>
      <c r="E24" s="1" t="s">
        <v>23</v>
      </c>
      <c r="F24" s="1">
        <v>0</v>
      </c>
      <c r="G24" s="1">
        <v>0</v>
      </c>
      <c r="H24" s="1">
        <v>0</v>
      </c>
      <c r="I24" s="1">
        <f t="shared" si="0"/>
        <v>0</v>
      </c>
      <c r="J24" s="29">
        <f t="shared" si="1"/>
        <v>1</v>
      </c>
      <c r="K24" s="27">
        <f>K23</f>
        <v>1.1353352832366128</v>
      </c>
      <c r="L24" s="65">
        <f t="shared" si="2"/>
        <v>0.88079707797788231</v>
      </c>
      <c r="M24" s="66">
        <v>0.5</v>
      </c>
      <c r="N24" s="27">
        <f t="shared" si="3"/>
        <v>0.44039853898894116</v>
      </c>
      <c r="O24" s="27">
        <f>N24+N25</f>
        <v>0.6903985389889411</v>
      </c>
      <c r="P24" s="27">
        <f t="shared" si="4"/>
        <v>0.63789031134666918</v>
      </c>
      <c r="Q24" s="33">
        <f t="shared" si="6"/>
        <v>0.63789031134666918</v>
      </c>
    </row>
    <row r="25" spans="1:17" x14ac:dyDescent="0.2">
      <c r="A25" s="7" t="s">
        <v>58</v>
      </c>
      <c r="B25" t="s">
        <v>58</v>
      </c>
      <c r="C25">
        <v>1</v>
      </c>
      <c r="D25" t="s">
        <v>22</v>
      </c>
      <c r="E25" t="s">
        <v>23</v>
      </c>
      <c r="F25">
        <v>0</v>
      </c>
      <c r="G25">
        <v>0</v>
      </c>
      <c r="H25">
        <v>1</v>
      </c>
      <c r="I25">
        <f t="shared" si="0"/>
        <v>1</v>
      </c>
      <c r="J25" s="28">
        <f t="shared" si="1"/>
        <v>0.36787944117144233</v>
      </c>
      <c r="K25" s="27">
        <f>SUM(J25:J26)</f>
        <v>0.73575888234288467</v>
      </c>
      <c r="L25" s="65">
        <f t="shared" si="2"/>
        <v>0.5</v>
      </c>
      <c r="M25" s="66">
        <v>0.5</v>
      </c>
      <c r="N25" s="27">
        <f t="shared" si="3"/>
        <v>0.25</v>
      </c>
      <c r="O25" s="27">
        <f>O24</f>
        <v>0.6903985389889411</v>
      </c>
      <c r="P25" s="27">
        <f t="shared" si="4"/>
        <v>0.36210968865333093</v>
      </c>
      <c r="Q25" s="33">
        <f t="shared" si="6"/>
        <v>0.36210968865333093</v>
      </c>
    </row>
    <row r="26" spans="1:17" ht="16" thickBot="1" x14ac:dyDescent="0.25">
      <c r="A26" s="9" t="s">
        <v>58</v>
      </c>
      <c r="B26" s="4" t="s">
        <v>58</v>
      </c>
      <c r="C26" s="4">
        <v>0</v>
      </c>
      <c r="D26" s="4" t="s">
        <v>22</v>
      </c>
      <c r="E26" s="4" t="s">
        <v>21</v>
      </c>
      <c r="F26" s="4">
        <v>1</v>
      </c>
      <c r="G26" s="4">
        <v>0</v>
      </c>
      <c r="H26" s="4">
        <v>0</v>
      </c>
      <c r="I26" s="4">
        <f t="shared" si="0"/>
        <v>1</v>
      </c>
      <c r="J26" s="31">
        <f t="shared" si="1"/>
        <v>0.36787944117144233</v>
      </c>
      <c r="K26" s="27">
        <f>K25</f>
        <v>0.73575888234288467</v>
      </c>
      <c r="L26" s="65">
        <f t="shared" si="2"/>
        <v>0.5</v>
      </c>
      <c r="M26" s="66">
        <v>0.5</v>
      </c>
      <c r="N26" s="27">
        <f t="shared" si="3"/>
        <v>0.25</v>
      </c>
      <c r="O26" s="27">
        <f>O23</f>
        <v>0.30960146101105879</v>
      </c>
      <c r="P26" s="27">
        <f t="shared" si="4"/>
        <v>0.80748972948506259</v>
      </c>
      <c r="Q26" s="33">
        <f t="shared" si="6"/>
        <v>0</v>
      </c>
    </row>
    <row r="27" spans="1:17" x14ac:dyDescent="0.2">
      <c r="A27" s="5" t="s">
        <v>58</v>
      </c>
      <c r="B27" s="6" t="s">
        <v>59</v>
      </c>
      <c r="C27" s="6">
        <v>1</v>
      </c>
      <c r="D27" s="6" t="s">
        <v>60</v>
      </c>
      <c r="E27" s="6" t="s">
        <v>61</v>
      </c>
      <c r="F27" s="6">
        <v>0</v>
      </c>
      <c r="G27" s="6">
        <v>0</v>
      </c>
      <c r="H27" s="6">
        <v>1</v>
      </c>
      <c r="I27" s="6">
        <f t="shared" si="0"/>
        <v>1</v>
      </c>
      <c r="J27" s="26">
        <f t="shared" si="1"/>
        <v>0.36787944117144233</v>
      </c>
      <c r="K27" s="27">
        <f>SUM(J27:J28)</f>
        <v>0.73575888234288467</v>
      </c>
      <c r="L27" s="65">
        <f t="shared" si="2"/>
        <v>0.5</v>
      </c>
      <c r="M27" s="66">
        <v>0.5</v>
      </c>
      <c r="N27" s="27">
        <f t="shared" si="3"/>
        <v>0.25</v>
      </c>
      <c r="O27" s="27">
        <f>N27+N30</f>
        <v>0.6903985389889411</v>
      </c>
      <c r="P27" s="27">
        <f t="shared" si="4"/>
        <v>0.36210968865333093</v>
      </c>
      <c r="Q27" s="33">
        <f t="shared" si="6"/>
        <v>0.36210968865333093</v>
      </c>
    </row>
    <row r="28" spans="1:17" x14ac:dyDescent="0.2">
      <c r="A28" s="8" t="s">
        <v>58</v>
      </c>
      <c r="B28" s="1" t="s">
        <v>59</v>
      </c>
      <c r="C28" s="1">
        <v>0</v>
      </c>
      <c r="D28" s="1" t="s">
        <v>60</v>
      </c>
      <c r="E28" s="1" t="s">
        <v>62</v>
      </c>
      <c r="F28" s="1">
        <v>0</v>
      </c>
      <c r="G28" s="1">
        <v>1</v>
      </c>
      <c r="H28" s="1">
        <v>0</v>
      </c>
      <c r="I28" s="1">
        <f t="shared" si="0"/>
        <v>1</v>
      </c>
      <c r="J28" s="29">
        <f t="shared" si="1"/>
        <v>0.36787944117144233</v>
      </c>
      <c r="K28" s="27">
        <f>K27</f>
        <v>0.73575888234288467</v>
      </c>
      <c r="L28" s="65">
        <f t="shared" si="2"/>
        <v>0.5</v>
      </c>
      <c r="M28" s="66">
        <v>0.5</v>
      </c>
      <c r="N28" s="27">
        <f t="shared" si="3"/>
        <v>0.25</v>
      </c>
      <c r="O28" s="27">
        <f>N28+N29</f>
        <v>0.30960146101105879</v>
      </c>
      <c r="P28" s="27">
        <f t="shared" si="4"/>
        <v>0.80748972948506259</v>
      </c>
      <c r="Q28" s="33">
        <f t="shared" si="6"/>
        <v>0</v>
      </c>
    </row>
    <row r="29" spans="1:17" x14ac:dyDescent="0.2">
      <c r="A29" s="7" t="s">
        <v>58</v>
      </c>
      <c r="B29" t="s">
        <v>59</v>
      </c>
      <c r="C29">
        <v>0</v>
      </c>
      <c r="D29" t="s">
        <v>63</v>
      </c>
      <c r="E29" t="s">
        <v>62</v>
      </c>
      <c r="F29">
        <v>0</v>
      </c>
      <c r="G29">
        <v>1</v>
      </c>
      <c r="H29">
        <v>1</v>
      </c>
      <c r="I29">
        <f t="shared" si="0"/>
        <v>2</v>
      </c>
      <c r="J29" s="28">
        <f t="shared" si="1"/>
        <v>0.1353352832366127</v>
      </c>
      <c r="K29" s="27">
        <f>SUM(J29:J30)</f>
        <v>1.1353352832366128</v>
      </c>
      <c r="L29" s="65">
        <f t="shared" si="2"/>
        <v>0.11920292202211755</v>
      </c>
      <c r="M29" s="66">
        <v>0.5</v>
      </c>
      <c r="N29" s="27">
        <f t="shared" si="3"/>
        <v>5.9601461011058773E-2</v>
      </c>
      <c r="O29" s="27">
        <f>O28</f>
        <v>0.30960146101105879</v>
      </c>
      <c r="P29" s="27">
        <f t="shared" si="4"/>
        <v>0.19251027051493741</v>
      </c>
      <c r="Q29" s="33">
        <f t="shared" si="6"/>
        <v>0</v>
      </c>
    </row>
    <row r="30" spans="1:17" ht="16" thickBot="1" x14ac:dyDescent="0.25">
      <c r="A30" s="9" t="s">
        <v>58</v>
      </c>
      <c r="B30" s="4" t="s">
        <v>59</v>
      </c>
      <c r="C30" s="4">
        <v>1</v>
      </c>
      <c r="D30" s="4" t="s">
        <v>63</v>
      </c>
      <c r="E30" s="4" t="s">
        <v>61</v>
      </c>
      <c r="F30" s="4">
        <v>0</v>
      </c>
      <c r="G30" s="4">
        <v>0</v>
      </c>
      <c r="H30" s="4">
        <v>0</v>
      </c>
      <c r="I30" s="4">
        <f t="shared" si="0"/>
        <v>0</v>
      </c>
      <c r="J30" s="31">
        <f t="shared" si="1"/>
        <v>1</v>
      </c>
      <c r="K30" s="27">
        <f>K29</f>
        <v>1.1353352832366128</v>
      </c>
      <c r="L30" s="65">
        <f t="shared" si="2"/>
        <v>0.88079707797788231</v>
      </c>
      <c r="M30" s="66">
        <v>0.5</v>
      </c>
      <c r="N30" s="27">
        <f t="shared" si="3"/>
        <v>0.44039853898894116</v>
      </c>
      <c r="O30" s="27">
        <f>O27</f>
        <v>0.6903985389889411</v>
      </c>
      <c r="P30" s="27">
        <f t="shared" si="4"/>
        <v>0.63789031134666918</v>
      </c>
      <c r="Q30" s="33">
        <f t="shared" si="6"/>
        <v>0.63789031134666918</v>
      </c>
    </row>
    <row r="31" spans="1:17" x14ac:dyDescent="0.2">
      <c r="A31" s="5" t="s">
        <v>64</v>
      </c>
      <c r="B31" s="6" t="s">
        <v>64</v>
      </c>
      <c r="C31" s="6">
        <v>1</v>
      </c>
      <c r="D31" s="6" t="s">
        <v>20</v>
      </c>
      <c r="E31" s="6" t="s">
        <v>19</v>
      </c>
      <c r="F31" s="6">
        <v>0</v>
      </c>
      <c r="G31" s="6">
        <v>0</v>
      </c>
      <c r="H31" s="6">
        <v>0</v>
      </c>
      <c r="I31" s="6">
        <f t="shared" si="0"/>
        <v>0</v>
      </c>
      <c r="J31" s="26">
        <f t="shared" si="1"/>
        <v>1</v>
      </c>
      <c r="K31" s="27">
        <f>SUM(J31:J34)</f>
        <v>1.5530017927759188</v>
      </c>
      <c r="L31" s="65">
        <f t="shared" si="2"/>
        <v>0.64391425988797235</v>
      </c>
      <c r="M31" s="66">
        <v>1</v>
      </c>
      <c r="N31" s="27">
        <f t="shared" si="3"/>
        <v>0.64391425988797235</v>
      </c>
      <c r="O31" s="27">
        <f>N31</f>
        <v>0.64391425988797235</v>
      </c>
      <c r="P31" s="27">
        <f t="shared" si="4"/>
        <v>1</v>
      </c>
      <c r="Q31" s="33">
        <f t="shared" si="6"/>
        <v>1</v>
      </c>
    </row>
    <row r="32" spans="1:17" x14ac:dyDescent="0.2">
      <c r="A32" s="7" t="s">
        <v>64</v>
      </c>
      <c r="B32" t="s">
        <v>64</v>
      </c>
      <c r="C32">
        <v>0</v>
      </c>
      <c r="D32" t="s">
        <v>20</v>
      </c>
      <c r="E32" t="s">
        <v>17</v>
      </c>
      <c r="F32">
        <v>0</v>
      </c>
      <c r="G32">
        <v>0</v>
      </c>
      <c r="H32">
        <v>1</v>
      </c>
      <c r="I32">
        <f t="shared" si="0"/>
        <v>1</v>
      </c>
      <c r="J32" s="28">
        <f t="shared" si="1"/>
        <v>0.36787944117144233</v>
      </c>
      <c r="K32" s="27">
        <f>K31</f>
        <v>1.5530017927759188</v>
      </c>
      <c r="L32" s="65">
        <f t="shared" si="2"/>
        <v>0.23688281808991016</v>
      </c>
      <c r="M32" s="66">
        <v>1</v>
      </c>
      <c r="N32" s="27">
        <f t="shared" si="3"/>
        <v>0.23688281808991016</v>
      </c>
      <c r="O32" s="27">
        <f t="shared" ref="O32:O38" si="12">N32</f>
        <v>0.23688281808991016</v>
      </c>
      <c r="P32" s="27">
        <f t="shared" si="4"/>
        <v>1</v>
      </c>
      <c r="Q32" s="33">
        <f t="shared" si="6"/>
        <v>0</v>
      </c>
    </row>
    <row r="33" spans="1:17" x14ac:dyDescent="0.2">
      <c r="A33" s="7" t="s">
        <v>64</v>
      </c>
      <c r="B33" t="s">
        <v>64</v>
      </c>
      <c r="C33">
        <v>0</v>
      </c>
      <c r="D33" t="s">
        <v>20</v>
      </c>
      <c r="E33" t="s">
        <v>16</v>
      </c>
      <c r="F33">
        <v>1</v>
      </c>
      <c r="G33">
        <v>0</v>
      </c>
      <c r="H33">
        <v>2</v>
      </c>
      <c r="I33">
        <f t="shared" si="0"/>
        <v>3</v>
      </c>
      <c r="J33" s="28">
        <f t="shared" si="1"/>
        <v>4.9787068367863944E-2</v>
      </c>
      <c r="K33" s="27">
        <f t="shared" ref="K33:K34" si="13">K32</f>
        <v>1.5530017927759188</v>
      </c>
      <c r="L33" s="65">
        <f t="shared" si="2"/>
        <v>3.2058603280084995E-2</v>
      </c>
      <c r="M33" s="66">
        <v>1</v>
      </c>
      <c r="N33" s="27">
        <f t="shared" si="3"/>
        <v>3.2058603280084995E-2</v>
      </c>
      <c r="O33" s="27">
        <f t="shared" si="12"/>
        <v>3.2058603280084995E-2</v>
      </c>
      <c r="P33" s="27">
        <f t="shared" si="4"/>
        <v>1</v>
      </c>
      <c r="Q33" s="33">
        <f t="shared" si="6"/>
        <v>0</v>
      </c>
    </row>
    <row r="34" spans="1:17" ht="16" thickBot="1" x14ac:dyDescent="0.25">
      <c r="A34" s="9" t="s">
        <v>64</v>
      </c>
      <c r="B34" s="4" t="s">
        <v>64</v>
      </c>
      <c r="C34" s="4">
        <v>0</v>
      </c>
      <c r="D34" s="4" t="s">
        <v>20</v>
      </c>
      <c r="E34" s="4" t="s">
        <v>18</v>
      </c>
      <c r="F34" s="4">
        <v>1</v>
      </c>
      <c r="G34" s="4">
        <v>0</v>
      </c>
      <c r="H34" s="4">
        <v>1</v>
      </c>
      <c r="I34" s="4">
        <f t="shared" si="0"/>
        <v>2</v>
      </c>
      <c r="J34" s="31">
        <f t="shared" si="1"/>
        <v>0.1353352832366127</v>
      </c>
      <c r="K34" s="27">
        <f t="shared" si="13"/>
        <v>1.5530017927759188</v>
      </c>
      <c r="L34" s="65">
        <f t="shared" si="2"/>
        <v>8.7144318742032587E-2</v>
      </c>
      <c r="M34" s="66">
        <v>1</v>
      </c>
      <c r="N34" s="27">
        <f t="shared" si="3"/>
        <v>8.7144318742032587E-2</v>
      </c>
      <c r="O34" s="27">
        <f t="shared" si="12"/>
        <v>8.7144318742032587E-2</v>
      </c>
      <c r="P34" s="27">
        <f t="shared" si="4"/>
        <v>1</v>
      </c>
      <c r="Q34" s="33">
        <f t="shared" si="6"/>
        <v>0</v>
      </c>
    </row>
    <row r="35" spans="1:17" x14ac:dyDescent="0.2">
      <c r="A35" s="5" t="s">
        <v>64</v>
      </c>
      <c r="B35" s="6" t="s">
        <v>65</v>
      </c>
      <c r="C35" s="6">
        <v>1</v>
      </c>
      <c r="D35" s="6" t="s">
        <v>66</v>
      </c>
      <c r="E35" s="6" t="s">
        <v>67</v>
      </c>
      <c r="F35" s="6">
        <v>0</v>
      </c>
      <c r="G35" s="6">
        <v>1</v>
      </c>
      <c r="H35" s="6">
        <v>0</v>
      </c>
      <c r="I35" s="6">
        <f t="shared" si="0"/>
        <v>1</v>
      </c>
      <c r="J35" s="26">
        <f t="shared" si="1"/>
        <v>0.36787944117144233</v>
      </c>
      <c r="K35" s="27">
        <f>SUM(J35:J38)</f>
        <v>1.0064294488161101</v>
      </c>
      <c r="L35" s="65">
        <f t="shared" si="2"/>
        <v>0.36552928931500245</v>
      </c>
      <c r="M35" s="66">
        <v>1</v>
      </c>
      <c r="N35" s="27">
        <f t="shared" si="3"/>
        <v>0.36552928931500245</v>
      </c>
      <c r="O35" s="27">
        <f t="shared" si="12"/>
        <v>0.36552928931500245</v>
      </c>
      <c r="P35" s="27">
        <f t="shared" si="4"/>
        <v>1</v>
      </c>
      <c r="Q35" s="33">
        <f t="shared" si="6"/>
        <v>1</v>
      </c>
    </row>
    <row r="36" spans="1:17" x14ac:dyDescent="0.2">
      <c r="A36" s="7" t="s">
        <v>64</v>
      </c>
      <c r="B36" t="s">
        <v>65</v>
      </c>
      <c r="C36">
        <v>0</v>
      </c>
      <c r="D36" t="s">
        <v>66</v>
      </c>
      <c r="E36" t="s">
        <v>68</v>
      </c>
      <c r="F36">
        <v>0</v>
      </c>
      <c r="G36">
        <v>1</v>
      </c>
      <c r="H36">
        <v>1</v>
      </c>
      <c r="I36">
        <f t="shared" si="0"/>
        <v>2</v>
      </c>
      <c r="J36" s="28">
        <f t="shared" si="1"/>
        <v>0.1353352832366127</v>
      </c>
      <c r="K36" s="27">
        <f>K35</f>
        <v>1.0064294488161101</v>
      </c>
      <c r="L36" s="65">
        <f t="shared" si="2"/>
        <v>0.13447071068499755</v>
      </c>
      <c r="M36" s="66">
        <v>1</v>
      </c>
      <c r="N36" s="27">
        <f t="shared" si="3"/>
        <v>0.13447071068499755</v>
      </c>
      <c r="O36" s="27">
        <f t="shared" si="12"/>
        <v>0.13447071068499755</v>
      </c>
      <c r="P36" s="27">
        <f t="shared" si="4"/>
        <v>1</v>
      </c>
      <c r="Q36" s="33">
        <f t="shared" si="6"/>
        <v>0</v>
      </c>
    </row>
    <row r="37" spans="1:17" x14ac:dyDescent="0.2">
      <c r="A37" s="7" t="s">
        <v>64</v>
      </c>
      <c r="B37" t="s">
        <v>65</v>
      </c>
      <c r="C37">
        <v>0</v>
      </c>
      <c r="D37" t="s">
        <v>66</v>
      </c>
      <c r="E37" t="s">
        <v>69</v>
      </c>
      <c r="F37">
        <v>0</v>
      </c>
      <c r="G37">
        <v>0</v>
      </c>
      <c r="H37">
        <v>2</v>
      </c>
      <c r="I37">
        <f t="shared" si="0"/>
        <v>2</v>
      </c>
      <c r="J37" s="28">
        <f t="shared" si="1"/>
        <v>0.1353352832366127</v>
      </c>
      <c r="K37" s="27">
        <f t="shared" ref="K37:K38" si="14">K36</f>
        <v>1.0064294488161101</v>
      </c>
      <c r="L37" s="65">
        <f t="shared" si="2"/>
        <v>0.13447071068499755</v>
      </c>
      <c r="M37" s="66">
        <v>1</v>
      </c>
      <c r="N37" s="27">
        <f t="shared" si="3"/>
        <v>0.13447071068499755</v>
      </c>
      <c r="O37" s="27">
        <f t="shared" si="12"/>
        <v>0.13447071068499755</v>
      </c>
      <c r="P37" s="27">
        <f t="shared" si="4"/>
        <v>1</v>
      </c>
      <c r="Q37" s="33">
        <f t="shared" si="6"/>
        <v>0</v>
      </c>
    </row>
    <row r="38" spans="1:17" ht="16" thickBot="1" x14ac:dyDescent="0.25">
      <c r="A38" s="9" t="s">
        <v>64</v>
      </c>
      <c r="B38" s="4" t="s">
        <v>65</v>
      </c>
      <c r="C38" s="4">
        <v>0</v>
      </c>
      <c r="D38" s="4" t="s">
        <v>66</v>
      </c>
      <c r="E38" s="4" t="s">
        <v>70</v>
      </c>
      <c r="F38" s="4">
        <v>0</v>
      </c>
      <c r="G38" s="4">
        <v>0</v>
      </c>
      <c r="H38" s="4">
        <v>1</v>
      </c>
      <c r="I38" s="4">
        <f t="shared" si="0"/>
        <v>1</v>
      </c>
      <c r="J38" s="31">
        <f t="shared" si="1"/>
        <v>0.36787944117144233</v>
      </c>
      <c r="K38" s="27">
        <f t="shared" si="14"/>
        <v>1.0064294488161101</v>
      </c>
      <c r="L38" s="65">
        <f t="shared" si="2"/>
        <v>0.36552928931500245</v>
      </c>
      <c r="M38" s="66">
        <v>1</v>
      </c>
      <c r="N38" s="27">
        <f t="shared" si="3"/>
        <v>0.36552928931500245</v>
      </c>
      <c r="O38" s="27">
        <f t="shared" si="12"/>
        <v>0.36552928931500245</v>
      </c>
      <c r="P38" s="27">
        <f t="shared" si="4"/>
        <v>1</v>
      </c>
      <c r="Q38" s="33">
        <f t="shared" si="6"/>
        <v>0</v>
      </c>
    </row>
    <row r="39" spans="1:17" x14ac:dyDescent="0.2">
      <c r="A39" s="5" t="s">
        <v>71</v>
      </c>
      <c r="B39" s="6" t="s">
        <v>71</v>
      </c>
      <c r="C39" s="6">
        <v>0</v>
      </c>
      <c r="D39" s="6" t="s">
        <v>15</v>
      </c>
      <c r="E39" s="6" t="s">
        <v>12</v>
      </c>
      <c r="F39" s="6">
        <v>1</v>
      </c>
      <c r="G39" s="6">
        <v>0</v>
      </c>
      <c r="H39" s="6">
        <v>1</v>
      </c>
      <c r="I39" s="6">
        <f t="shared" si="0"/>
        <v>2</v>
      </c>
      <c r="J39" s="26">
        <f t="shared" si="1"/>
        <v>0.1353352832366127</v>
      </c>
      <c r="K39" s="27">
        <f>SUM(J39:J40)</f>
        <v>1.1353352832366128</v>
      </c>
      <c r="L39" s="65">
        <f t="shared" si="2"/>
        <v>0.11920292202211755</v>
      </c>
      <c r="M39" s="66">
        <v>0.5</v>
      </c>
      <c r="N39" s="27">
        <f t="shared" si="3"/>
        <v>5.9601461011058773E-2</v>
      </c>
      <c r="O39" s="27">
        <f>N39+N41</f>
        <v>0.30960146101105879</v>
      </c>
      <c r="P39" s="27">
        <f t="shared" si="4"/>
        <v>0.19251027051493741</v>
      </c>
      <c r="Q39" s="33">
        <f t="shared" si="6"/>
        <v>0</v>
      </c>
    </row>
    <row r="40" spans="1:17" x14ac:dyDescent="0.2">
      <c r="A40" s="8" t="s">
        <v>71</v>
      </c>
      <c r="B40" s="1" t="s">
        <v>71</v>
      </c>
      <c r="C40" s="1">
        <v>1</v>
      </c>
      <c r="D40" s="1" t="s">
        <v>15</v>
      </c>
      <c r="E40" s="1" t="s">
        <v>14</v>
      </c>
      <c r="F40" s="1">
        <v>0</v>
      </c>
      <c r="G40" s="1">
        <v>0</v>
      </c>
      <c r="H40" s="1">
        <v>0</v>
      </c>
      <c r="I40" s="1">
        <f t="shared" si="0"/>
        <v>0</v>
      </c>
      <c r="J40" s="29">
        <f t="shared" si="1"/>
        <v>1</v>
      </c>
      <c r="K40" s="27">
        <f>K39</f>
        <v>1.1353352832366128</v>
      </c>
      <c r="L40" s="65">
        <f t="shared" si="2"/>
        <v>0.88079707797788231</v>
      </c>
      <c r="M40" s="66">
        <v>0.5</v>
      </c>
      <c r="N40" s="27">
        <f t="shared" si="3"/>
        <v>0.44039853898894116</v>
      </c>
      <c r="O40" s="27">
        <f>N40+N42</f>
        <v>0.6903985389889411</v>
      </c>
      <c r="P40" s="27">
        <f t="shared" si="4"/>
        <v>0.63789031134666918</v>
      </c>
      <c r="Q40" s="33">
        <f t="shared" si="6"/>
        <v>0.63789031134666918</v>
      </c>
    </row>
    <row r="41" spans="1:17" x14ac:dyDescent="0.2">
      <c r="A41" s="7" t="s">
        <v>71</v>
      </c>
      <c r="B41" t="s">
        <v>71</v>
      </c>
      <c r="C41">
        <v>0</v>
      </c>
      <c r="D41" t="s">
        <v>13</v>
      </c>
      <c r="E41" t="s">
        <v>12</v>
      </c>
      <c r="F41">
        <v>1</v>
      </c>
      <c r="G41">
        <v>0</v>
      </c>
      <c r="H41">
        <v>0</v>
      </c>
      <c r="I41">
        <f t="shared" si="0"/>
        <v>1</v>
      </c>
      <c r="J41" s="28">
        <f t="shared" si="1"/>
        <v>0.36787944117144233</v>
      </c>
      <c r="K41" s="27">
        <f>SUM(J41:J42)</f>
        <v>0.73575888234288467</v>
      </c>
      <c r="L41" s="65">
        <f t="shared" si="2"/>
        <v>0.5</v>
      </c>
      <c r="M41" s="66">
        <v>0.5</v>
      </c>
      <c r="N41" s="27">
        <f t="shared" si="3"/>
        <v>0.25</v>
      </c>
      <c r="O41" s="27">
        <f>O39</f>
        <v>0.30960146101105879</v>
      </c>
      <c r="P41" s="27">
        <f t="shared" si="4"/>
        <v>0.80748972948506259</v>
      </c>
      <c r="Q41" s="33">
        <f t="shared" si="6"/>
        <v>0</v>
      </c>
    </row>
    <row r="42" spans="1:17" ht="16" thickBot="1" x14ac:dyDescent="0.25">
      <c r="A42" s="9" t="s">
        <v>71</v>
      </c>
      <c r="B42" s="4" t="s">
        <v>71</v>
      </c>
      <c r="C42" s="4">
        <v>1</v>
      </c>
      <c r="D42" s="4" t="s">
        <v>13</v>
      </c>
      <c r="E42" s="4" t="s">
        <v>14</v>
      </c>
      <c r="F42" s="4">
        <v>0</v>
      </c>
      <c r="G42" s="4">
        <v>0</v>
      </c>
      <c r="H42" s="4">
        <v>1</v>
      </c>
      <c r="I42" s="4">
        <f t="shared" si="0"/>
        <v>1</v>
      </c>
      <c r="J42" s="31">
        <f t="shared" si="1"/>
        <v>0.36787944117144233</v>
      </c>
      <c r="K42" s="27">
        <f>K41</f>
        <v>0.73575888234288467</v>
      </c>
      <c r="L42" s="65">
        <f t="shared" si="2"/>
        <v>0.5</v>
      </c>
      <c r="M42" s="66">
        <v>0.5</v>
      </c>
      <c r="N42" s="27">
        <f t="shared" si="3"/>
        <v>0.25</v>
      </c>
      <c r="O42" s="27">
        <f>O40</f>
        <v>0.6903985389889411</v>
      </c>
      <c r="P42" s="27">
        <f t="shared" si="4"/>
        <v>0.36210968865333093</v>
      </c>
      <c r="Q42" s="33">
        <f t="shared" si="6"/>
        <v>0.36210968865333093</v>
      </c>
    </row>
    <row r="43" spans="1:17" x14ac:dyDescent="0.2">
      <c r="A43" s="5" t="s">
        <v>71</v>
      </c>
      <c r="B43" s="6" t="s">
        <v>72</v>
      </c>
      <c r="C43" s="6">
        <v>1</v>
      </c>
      <c r="D43" s="6" t="s">
        <v>73</v>
      </c>
      <c r="E43" s="6" t="s">
        <v>74</v>
      </c>
      <c r="F43" s="6">
        <v>0</v>
      </c>
      <c r="G43" s="6">
        <v>0</v>
      </c>
      <c r="H43" s="6">
        <v>1</v>
      </c>
      <c r="I43" s="6">
        <f t="shared" si="0"/>
        <v>1</v>
      </c>
      <c r="J43" s="26">
        <f t="shared" si="1"/>
        <v>0.36787944117144233</v>
      </c>
      <c r="K43" s="27">
        <f>SUM(J43:J44)</f>
        <v>0.73575888234288467</v>
      </c>
      <c r="L43" s="65">
        <f t="shared" si="2"/>
        <v>0.5</v>
      </c>
      <c r="M43" s="66">
        <v>0.5</v>
      </c>
      <c r="N43" s="27">
        <f t="shared" si="3"/>
        <v>0.25</v>
      </c>
      <c r="O43" s="27">
        <f>N43+N45</f>
        <v>0.6903985389889411</v>
      </c>
      <c r="P43" s="27">
        <f t="shared" si="4"/>
        <v>0.36210968865333093</v>
      </c>
      <c r="Q43" s="33">
        <f t="shared" si="6"/>
        <v>0.36210968865333093</v>
      </c>
    </row>
    <row r="44" spans="1:17" x14ac:dyDescent="0.2">
      <c r="A44" s="8" t="s">
        <v>71</v>
      </c>
      <c r="B44" s="1" t="s">
        <v>72</v>
      </c>
      <c r="C44" s="1">
        <v>0</v>
      </c>
      <c r="D44" s="1" t="s">
        <v>73</v>
      </c>
      <c r="E44" s="1" t="s">
        <v>75</v>
      </c>
      <c r="F44" s="1">
        <v>0</v>
      </c>
      <c r="G44" s="1">
        <v>1</v>
      </c>
      <c r="H44" s="1">
        <v>0</v>
      </c>
      <c r="I44" s="1">
        <f t="shared" si="0"/>
        <v>1</v>
      </c>
      <c r="J44" s="29">
        <f t="shared" si="1"/>
        <v>0.36787944117144233</v>
      </c>
      <c r="K44" s="27">
        <f>K43</f>
        <v>0.73575888234288467</v>
      </c>
      <c r="L44" s="65">
        <f t="shared" si="2"/>
        <v>0.5</v>
      </c>
      <c r="M44" s="66">
        <v>0.5</v>
      </c>
      <c r="N44" s="27">
        <f t="shared" si="3"/>
        <v>0.25</v>
      </c>
      <c r="O44" s="27">
        <f>N44+N46</f>
        <v>0.30960146101105879</v>
      </c>
      <c r="P44" s="27">
        <f t="shared" si="4"/>
        <v>0.80748972948506259</v>
      </c>
      <c r="Q44" s="33">
        <f t="shared" si="6"/>
        <v>0</v>
      </c>
    </row>
    <row r="45" spans="1:17" x14ac:dyDescent="0.2">
      <c r="A45" s="7" t="s">
        <v>71</v>
      </c>
      <c r="B45" t="s">
        <v>72</v>
      </c>
      <c r="C45">
        <v>1</v>
      </c>
      <c r="D45" t="s">
        <v>76</v>
      </c>
      <c r="E45" t="s">
        <v>74</v>
      </c>
      <c r="F45">
        <v>0</v>
      </c>
      <c r="G45">
        <v>0</v>
      </c>
      <c r="H45">
        <v>0</v>
      </c>
      <c r="I45">
        <f t="shared" si="0"/>
        <v>0</v>
      </c>
      <c r="J45" s="28">
        <f t="shared" si="1"/>
        <v>1</v>
      </c>
      <c r="K45" s="27">
        <f>SUM(J45:J46)</f>
        <v>1.1353352832366128</v>
      </c>
      <c r="L45" s="65">
        <f t="shared" si="2"/>
        <v>0.88079707797788231</v>
      </c>
      <c r="M45" s="66">
        <v>0.5</v>
      </c>
      <c r="N45" s="27">
        <f t="shared" si="3"/>
        <v>0.44039853898894116</v>
      </c>
      <c r="O45" s="27">
        <f>O43</f>
        <v>0.6903985389889411</v>
      </c>
      <c r="P45" s="27">
        <f t="shared" si="4"/>
        <v>0.63789031134666918</v>
      </c>
      <c r="Q45" s="33">
        <f t="shared" si="6"/>
        <v>0.63789031134666918</v>
      </c>
    </row>
    <row r="46" spans="1:17" ht="16" thickBot="1" x14ac:dyDescent="0.25">
      <c r="A46" s="9" t="s">
        <v>71</v>
      </c>
      <c r="B46" s="4" t="s">
        <v>72</v>
      </c>
      <c r="C46" s="4">
        <v>0</v>
      </c>
      <c r="D46" s="4" t="s">
        <v>76</v>
      </c>
      <c r="E46" s="4" t="s">
        <v>75</v>
      </c>
      <c r="F46" s="4">
        <v>0</v>
      </c>
      <c r="G46" s="4">
        <v>1</v>
      </c>
      <c r="H46" s="4">
        <v>1</v>
      </c>
      <c r="I46" s="4">
        <f t="shared" si="0"/>
        <v>2</v>
      </c>
      <c r="J46" s="31">
        <f t="shared" si="1"/>
        <v>0.1353352832366127</v>
      </c>
      <c r="K46" s="27">
        <f>K45</f>
        <v>1.1353352832366128</v>
      </c>
      <c r="L46" s="65">
        <f t="shared" si="2"/>
        <v>0.11920292202211755</v>
      </c>
      <c r="M46" s="66">
        <v>0.5</v>
      </c>
      <c r="N46" s="27">
        <f t="shared" si="3"/>
        <v>5.9601461011058773E-2</v>
      </c>
      <c r="O46" s="27">
        <f>O44</f>
        <v>0.30960146101105879</v>
      </c>
      <c r="P46" s="27">
        <f t="shared" si="4"/>
        <v>0.19251027051493741</v>
      </c>
      <c r="Q46" s="33">
        <f t="shared" si="6"/>
        <v>0</v>
      </c>
    </row>
    <row r="47" spans="1:17" x14ac:dyDescent="0.2">
      <c r="A47" s="5" t="s">
        <v>77</v>
      </c>
      <c r="B47" s="6" t="s">
        <v>77</v>
      </c>
      <c r="C47" s="6">
        <v>0</v>
      </c>
      <c r="D47" s="6" t="s">
        <v>11</v>
      </c>
      <c r="E47" s="6" t="s">
        <v>7</v>
      </c>
      <c r="F47" s="6">
        <v>1</v>
      </c>
      <c r="G47" s="6">
        <v>0</v>
      </c>
      <c r="H47" s="6">
        <v>2</v>
      </c>
      <c r="I47" s="6">
        <f t="shared" si="0"/>
        <v>3</v>
      </c>
      <c r="J47" s="26">
        <f t="shared" si="1"/>
        <v>4.9787068367863944E-2</v>
      </c>
      <c r="K47" s="27">
        <f>SUM(J47:J50)</f>
        <v>1.553001792775919</v>
      </c>
      <c r="L47" s="65">
        <f t="shared" si="2"/>
        <v>3.2058603280084988E-2</v>
      </c>
      <c r="M47" s="66">
        <v>1</v>
      </c>
      <c r="N47" s="27">
        <f t="shared" si="3"/>
        <v>3.2058603280084988E-2</v>
      </c>
      <c r="O47" s="27">
        <f>N47</f>
        <v>3.2058603280084988E-2</v>
      </c>
      <c r="P47" s="27">
        <f t="shared" si="4"/>
        <v>1</v>
      </c>
      <c r="Q47" s="33">
        <f t="shared" si="6"/>
        <v>0</v>
      </c>
    </row>
    <row r="48" spans="1:17" x14ac:dyDescent="0.2">
      <c r="A48" s="7" t="s">
        <v>77</v>
      </c>
      <c r="B48" t="s">
        <v>77</v>
      </c>
      <c r="C48">
        <v>0</v>
      </c>
      <c r="D48" t="s">
        <v>11</v>
      </c>
      <c r="E48" t="s">
        <v>8</v>
      </c>
      <c r="F48">
        <v>0</v>
      </c>
      <c r="G48">
        <v>0</v>
      </c>
      <c r="H48">
        <v>1</v>
      </c>
      <c r="I48">
        <f t="shared" si="0"/>
        <v>1</v>
      </c>
      <c r="J48" s="28">
        <f t="shared" si="1"/>
        <v>0.36787944117144233</v>
      </c>
      <c r="K48" s="27">
        <f>K47</f>
        <v>1.553001792775919</v>
      </c>
      <c r="L48" s="65">
        <f t="shared" si="2"/>
        <v>0.23688281808991013</v>
      </c>
      <c r="M48" s="66">
        <v>1</v>
      </c>
      <c r="N48" s="27">
        <f t="shared" si="3"/>
        <v>0.23688281808991013</v>
      </c>
      <c r="O48" s="27">
        <f t="shared" ref="O48:O62" si="15">N48</f>
        <v>0.23688281808991013</v>
      </c>
      <c r="P48" s="27">
        <f t="shared" si="4"/>
        <v>1</v>
      </c>
      <c r="Q48" s="33">
        <f t="shared" si="6"/>
        <v>0</v>
      </c>
    </row>
    <row r="49" spans="1:17" x14ac:dyDescent="0.2">
      <c r="A49" s="7" t="s">
        <v>77</v>
      </c>
      <c r="B49" t="s">
        <v>77</v>
      </c>
      <c r="C49">
        <v>0</v>
      </c>
      <c r="D49" t="s">
        <v>11</v>
      </c>
      <c r="E49" t="s">
        <v>9</v>
      </c>
      <c r="F49">
        <v>1</v>
      </c>
      <c r="G49">
        <v>0</v>
      </c>
      <c r="H49">
        <v>1</v>
      </c>
      <c r="I49">
        <f t="shared" si="0"/>
        <v>2</v>
      </c>
      <c r="J49" s="28">
        <f t="shared" si="1"/>
        <v>0.1353352832366127</v>
      </c>
      <c r="K49" s="27">
        <f t="shared" ref="K49:K50" si="16">K48</f>
        <v>1.553001792775919</v>
      </c>
      <c r="L49" s="65">
        <f t="shared" si="2"/>
        <v>8.7144318742032573E-2</v>
      </c>
      <c r="M49" s="66">
        <v>1</v>
      </c>
      <c r="N49" s="27">
        <f t="shared" si="3"/>
        <v>8.7144318742032573E-2</v>
      </c>
      <c r="O49" s="27">
        <f t="shared" si="15"/>
        <v>8.7144318742032573E-2</v>
      </c>
      <c r="P49" s="27">
        <f t="shared" si="4"/>
        <v>1</v>
      </c>
      <c r="Q49" s="33">
        <f t="shared" si="6"/>
        <v>0</v>
      </c>
    </row>
    <row r="50" spans="1:17" ht="16" thickBot="1" x14ac:dyDescent="0.25">
      <c r="A50" s="9" t="s">
        <v>77</v>
      </c>
      <c r="B50" s="4" t="s">
        <v>77</v>
      </c>
      <c r="C50" s="4">
        <v>1</v>
      </c>
      <c r="D50" s="4" t="s">
        <v>11</v>
      </c>
      <c r="E50" s="4" t="s">
        <v>10</v>
      </c>
      <c r="F50" s="4">
        <v>0</v>
      </c>
      <c r="G50" s="4">
        <v>0</v>
      </c>
      <c r="H50" s="4">
        <v>0</v>
      </c>
      <c r="I50" s="4">
        <f t="shared" si="0"/>
        <v>0</v>
      </c>
      <c r="J50" s="31">
        <f t="shared" si="1"/>
        <v>1</v>
      </c>
      <c r="K50" s="27">
        <f t="shared" si="16"/>
        <v>1.553001792775919</v>
      </c>
      <c r="L50" s="65">
        <f t="shared" si="2"/>
        <v>0.64391425988797235</v>
      </c>
      <c r="M50" s="66">
        <v>1</v>
      </c>
      <c r="N50" s="27">
        <f t="shared" si="3"/>
        <v>0.64391425988797235</v>
      </c>
      <c r="O50" s="27">
        <f t="shared" si="15"/>
        <v>0.64391425988797235</v>
      </c>
      <c r="P50" s="27">
        <f t="shared" si="4"/>
        <v>1</v>
      </c>
      <c r="Q50" s="33">
        <f t="shared" si="6"/>
        <v>1</v>
      </c>
    </row>
    <row r="51" spans="1:17" x14ac:dyDescent="0.2">
      <c r="A51" s="5" t="s">
        <v>77</v>
      </c>
      <c r="B51" s="6" t="s">
        <v>78</v>
      </c>
      <c r="C51" s="6">
        <v>0</v>
      </c>
      <c r="D51" s="6" t="s">
        <v>79</v>
      </c>
      <c r="E51" s="6" t="s">
        <v>80</v>
      </c>
      <c r="F51" s="6">
        <v>0</v>
      </c>
      <c r="G51" s="6">
        <v>0</v>
      </c>
      <c r="H51" s="6">
        <v>2</v>
      </c>
      <c r="I51" s="6">
        <f t="shared" si="0"/>
        <v>2</v>
      </c>
      <c r="J51" s="26">
        <f t="shared" si="1"/>
        <v>0.1353352832366127</v>
      </c>
      <c r="K51" s="27">
        <f>SUM(J51:J54)</f>
        <v>1.0064294488161101</v>
      </c>
      <c r="L51" s="65">
        <f t="shared" si="2"/>
        <v>0.13447071068499755</v>
      </c>
      <c r="M51" s="66">
        <v>1</v>
      </c>
      <c r="N51" s="27">
        <f t="shared" si="3"/>
        <v>0.13447071068499755</v>
      </c>
      <c r="O51" s="27">
        <f t="shared" si="15"/>
        <v>0.13447071068499755</v>
      </c>
      <c r="P51" s="27">
        <f t="shared" si="4"/>
        <v>1</v>
      </c>
      <c r="Q51" s="33">
        <f t="shared" si="6"/>
        <v>0</v>
      </c>
    </row>
    <row r="52" spans="1:17" x14ac:dyDescent="0.2">
      <c r="A52" s="7" t="s">
        <v>77</v>
      </c>
      <c r="B52" t="s">
        <v>78</v>
      </c>
      <c r="C52">
        <v>0</v>
      </c>
      <c r="D52" t="s">
        <v>79</v>
      </c>
      <c r="E52" t="s">
        <v>81</v>
      </c>
      <c r="F52">
        <v>0</v>
      </c>
      <c r="G52">
        <v>1</v>
      </c>
      <c r="H52">
        <v>1</v>
      </c>
      <c r="I52">
        <f t="shared" si="0"/>
        <v>2</v>
      </c>
      <c r="J52" s="28">
        <f t="shared" si="1"/>
        <v>0.1353352832366127</v>
      </c>
      <c r="K52" s="27">
        <f>K51</f>
        <v>1.0064294488161101</v>
      </c>
      <c r="L52" s="65">
        <f t="shared" si="2"/>
        <v>0.13447071068499755</v>
      </c>
      <c r="M52" s="66">
        <v>1</v>
      </c>
      <c r="N52" s="27">
        <f t="shared" si="3"/>
        <v>0.13447071068499755</v>
      </c>
      <c r="O52" s="27">
        <f t="shared" si="15"/>
        <v>0.13447071068499755</v>
      </c>
      <c r="P52" s="27">
        <f t="shared" si="4"/>
        <v>1</v>
      </c>
      <c r="Q52" s="33">
        <f t="shared" si="6"/>
        <v>0</v>
      </c>
    </row>
    <row r="53" spans="1:17" x14ac:dyDescent="0.2">
      <c r="A53" s="7" t="s">
        <v>77</v>
      </c>
      <c r="B53" t="s">
        <v>78</v>
      </c>
      <c r="C53">
        <v>0</v>
      </c>
      <c r="D53" t="s">
        <v>79</v>
      </c>
      <c r="E53" t="s">
        <v>82</v>
      </c>
      <c r="F53">
        <v>0</v>
      </c>
      <c r="G53">
        <v>0</v>
      </c>
      <c r="H53">
        <v>1</v>
      </c>
      <c r="I53">
        <f t="shared" si="0"/>
        <v>1</v>
      </c>
      <c r="J53" s="28">
        <f t="shared" si="1"/>
        <v>0.36787944117144233</v>
      </c>
      <c r="K53" s="27">
        <f t="shared" ref="K53:K54" si="17">K52</f>
        <v>1.0064294488161101</v>
      </c>
      <c r="L53" s="65">
        <f t="shared" si="2"/>
        <v>0.36552928931500245</v>
      </c>
      <c r="M53" s="66">
        <v>1</v>
      </c>
      <c r="N53" s="27">
        <f t="shared" si="3"/>
        <v>0.36552928931500245</v>
      </c>
      <c r="O53" s="27">
        <f t="shared" si="15"/>
        <v>0.36552928931500245</v>
      </c>
      <c r="P53" s="27">
        <f t="shared" si="4"/>
        <v>1</v>
      </c>
      <c r="Q53" s="33">
        <f t="shared" si="6"/>
        <v>0</v>
      </c>
    </row>
    <row r="54" spans="1:17" ht="16" thickBot="1" x14ac:dyDescent="0.25">
      <c r="A54" s="9" t="s">
        <v>77</v>
      </c>
      <c r="B54" s="4" t="s">
        <v>78</v>
      </c>
      <c r="C54" s="4">
        <v>1</v>
      </c>
      <c r="D54" s="4" t="s">
        <v>79</v>
      </c>
      <c r="E54" s="4" t="s">
        <v>83</v>
      </c>
      <c r="F54" s="4">
        <v>0</v>
      </c>
      <c r="G54" s="4">
        <v>1</v>
      </c>
      <c r="H54" s="4">
        <v>0</v>
      </c>
      <c r="I54" s="4">
        <f t="shared" si="0"/>
        <v>1</v>
      </c>
      <c r="J54" s="31">
        <f t="shared" si="1"/>
        <v>0.36787944117144233</v>
      </c>
      <c r="K54" s="27">
        <f t="shared" si="17"/>
        <v>1.0064294488161101</v>
      </c>
      <c r="L54" s="65">
        <f t="shared" si="2"/>
        <v>0.36552928931500245</v>
      </c>
      <c r="M54" s="66">
        <v>1</v>
      </c>
      <c r="N54" s="27">
        <f t="shared" si="3"/>
        <v>0.36552928931500245</v>
      </c>
      <c r="O54" s="27">
        <f t="shared" si="15"/>
        <v>0.36552928931500245</v>
      </c>
      <c r="P54" s="27">
        <f t="shared" si="4"/>
        <v>1</v>
      </c>
      <c r="Q54" s="33">
        <f t="shared" si="6"/>
        <v>1</v>
      </c>
    </row>
    <row r="55" spans="1:17" ht="16" thickBot="1" x14ac:dyDescent="0.25">
      <c r="A55" s="10" t="s">
        <v>84</v>
      </c>
      <c r="B55" s="11" t="s">
        <v>84</v>
      </c>
      <c r="C55" s="11">
        <v>1</v>
      </c>
      <c r="D55" s="11" t="s">
        <v>6</v>
      </c>
      <c r="E55" s="11" t="s">
        <v>5</v>
      </c>
      <c r="F55" s="11">
        <v>0</v>
      </c>
      <c r="G55" s="11">
        <v>0</v>
      </c>
      <c r="H55" s="11">
        <v>0</v>
      </c>
      <c r="I55" s="11">
        <f t="shared" si="0"/>
        <v>0</v>
      </c>
      <c r="J55" s="32">
        <f t="shared" si="1"/>
        <v>1</v>
      </c>
      <c r="K55" s="27">
        <f>J55</f>
        <v>1</v>
      </c>
      <c r="L55" s="65">
        <f t="shared" si="2"/>
        <v>1</v>
      </c>
      <c r="M55" s="66">
        <v>1</v>
      </c>
      <c r="N55" s="27">
        <f t="shared" si="3"/>
        <v>1</v>
      </c>
      <c r="O55" s="27">
        <f t="shared" si="15"/>
        <v>1</v>
      </c>
      <c r="P55" s="27">
        <f t="shared" si="4"/>
        <v>1</v>
      </c>
      <c r="Q55" s="33">
        <f t="shared" si="6"/>
        <v>1</v>
      </c>
    </row>
    <row r="56" spans="1:17" ht="16" thickBot="1" x14ac:dyDescent="0.25">
      <c r="A56" s="10" t="s">
        <v>84</v>
      </c>
      <c r="B56" s="11" t="s">
        <v>85</v>
      </c>
      <c r="C56" s="11">
        <v>1</v>
      </c>
      <c r="D56" s="11" t="s">
        <v>86</v>
      </c>
      <c r="E56" s="11" t="s">
        <v>87</v>
      </c>
      <c r="F56" s="11">
        <v>0</v>
      </c>
      <c r="G56" s="11">
        <v>1</v>
      </c>
      <c r="H56" s="11">
        <v>0</v>
      </c>
      <c r="I56" s="11">
        <f t="shared" si="0"/>
        <v>1</v>
      </c>
      <c r="J56" s="32">
        <f t="shared" si="1"/>
        <v>0.36787944117144233</v>
      </c>
      <c r="K56" s="27">
        <f>J56</f>
        <v>0.36787944117144233</v>
      </c>
      <c r="L56" s="65">
        <f t="shared" si="2"/>
        <v>1</v>
      </c>
      <c r="M56" s="66">
        <v>1</v>
      </c>
      <c r="N56" s="27">
        <f t="shared" si="3"/>
        <v>1</v>
      </c>
      <c r="O56" s="27">
        <f t="shared" si="15"/>
        <v>1</v>
      </c>
      <c r="P56" s="27">
        <f t="shared" si="4"/>
        <v>1</v>
      </c>
      <c r="Q56" s="33">
        <f t="shared" si="6"/>
        <v>1</v>
      </c>
    </row>
    <row r="57" spans="1:17" ht="16" thickBot="1" x14ac:dyDescent="0.25">
      <c r="A57" s="10" t="s">
        <v>88</v>
      </c>
      <c r="B57" s="11" t="s">
        <v>88</v>
      </c>
      <c r="C57" s="11">
        <v>1</v>
      </c>
      <c r="D57" s="11" t="s">
        <v>4</v>
      </c>
      <c r="E57" s="11" t="s">
        <v>3</v>
      </c>
      <c r="F57" s="11">
        <v>0</v>
      </c>
      <c r="G57" s="11">
        <v>0</v>
      </c>
      <c r="H57" s="11">
        <v>0</v>
      </c>
      <c r="I57" s="11">
        <f t="shared" si="0"/>
        <v>0</v>
      </c>
      <c r="J57" s="32">
        <f t="shared" si="1"/>
        <v>1</v>
      </c>
      <c r="K57" s="27">
        <f>J57</f>
        <v>1</v>
      </c>
      <c r="L57" s="65">
        <f t="shared" si="2"/>
        <v>1</v>
      </c>
      <c r="M57" s="66">
        <v>1</v>
      </c>
      <c r="N57" s="27">
        <f t="shared" si="3"/>
        <v>1</v>
      </c>
      <c r="O57" s="27">
        <f t="shared" si="15"/>
        <v>1</v>
      </c>
      <c r="P57" s="27">
        <f t="shared" si="4"/>
        <v>1</v>
      </c>
      <c r="Q57" s="33">
        <f t="shared" si="6"/>
        <v>1</v>
      </c>
    </row>
    <row r="58" spans="1:17" ht="16" thickBot="1" x14ac:dyDescent="0.25">
      <c r="A58" s="10" t="s">
        <v>88</v>
      </c>
      <c r="B58" s="11" t="s">
        <v>89</v>
      </c>
      <c r="C58" s="11">
        <v>1</v>
      </c>
      <c r="D58" s="11" t="s">
        <v>90</v>
      </c>
      <c r="E58" s="11" t="s">
        <v>91</v>
      </c>
      <c r="F58" s="11">
        <v>0</v>
      </c>
      <c r="G58" s="11">
        <v>0</v>
      </c>
      <c r="H58" s="11">
        <v>0</v>
      </c>
      <c r="I58" s="11">
        <f t="shared" si="0"/>
        <v>0</v>
      </c>
      <c r="J58" s="32">
        <f t="shared" si="1"/>
        <v>1</v>
      </c>
      <c r="K58" s="27">
        <f>J58</f>
        <v>1</v>
      </c>
      <c r="L58" s="65">
        <f t="shared" si="2"/>
        <v>1</v>
      </c>
      <c r="M58" s="66">
        <v>1</v>
      </c>
      <c r="N58" s="27">
        <f t="shared" si="3"/>
        <v>1</v>
      </c>
      <c r="O58" s="27">
        <f t="shared" si="15"/>
        <v>1</v>
      </c>
      <c r="P58" s="27">
        <f t="shared" si="4"/>
        <v>1</v>
      </c>
      <c r="Q58" s="33">
        <f t="shared" si="6"/>
        <v>1</v>
      </c>
    </row>
    <row r="59" spans="1:17" x14ac:dyDescent="0.2">
      <c r="A59" s="5" t="s">
        <v>92</v>
      </c>
      <c r="B59" s="6" t="s">
        <v>92</v>
      </c>
      <c r="C59" s="6">
        <v>1</v>
      </c>
      <c r="D59" s="6" t="s">
        <v>2</v>
      </c>
      <c r="E59" s="6" t="s">
        <v>1</v>
      </c>
      <c r="F59" s="6">
        <v>0</v>
      </c>
      <c r="G59" s="6">
        <v>0</v>
      </c>
      <c r="H59" s="6">
        <v>0</v>
      </c>
      <c r="I59" s="6">
        <f t="shared" si="0"/>
        <v>0</v>
      </c>
      <c r="J59" s="26">
        <f t="shared" si="1"/>
        <v>1</v>
      </c>
      <c r="K59" s="27">
        <f>SUM(J59:J60)</f>
        <v>1.3678794411714423</v>
      </c>
      <c r="L59" s="65">
        <f t="shared" si="2"/>
        <v>0.7310585786300049</v>
      </c>
      <c r="M59" s="66">
        <v>1</v>
      </c>
      <c r="N59" s="27">
        <f t="shared" si="3"/>
        <v>0.7310585786300049</v>
      </c>
      <c r="O59" s="27">
        <f t="shared" si="15"/>
        <v>0.7310585786300049</v>
      </c>
      <c r="P59" s="27">
        <f t="shared" si="4"/>
        <v>1</v>
      </c>
      <c r="Q59" s="33">
        <f t="shared" si="6"/>
        <v>1</v>
      </c>
    </row>
    <row r="60" spans="1:17" ht="16" thickBot="1" x14ac:dyDescent="0.25">
      <c r="A60" s="9" t="s">
        <v>92</v>
      </c>
      <c r="B60" s="4" t="s">
        <v>92</v>
      </c>
      <c r="C60" s="4">
        <v>0</v>
      </c>
      <c r="D60" s="4" t="s">
        <v>2</v>
      </c>
      <c r="E60" s="4" t="s">
        <v>0</v>
      </c>
      <c r="F60" s="4">
        <v>0</v>
      </c>
      <c r="G60" s="4">
        <v>0</v>
      </c>
      <c r="H60" s="4">
        <v>1</v>
      </c>
      <c r="I60" s="4">
        <f t="shared" si="0"/>
        <v>1</v>
      </c>
      <c r="J60" s="31">
        <f t="shared" si="1"/>
        <v>0.36787944117144233</v>
      </c>
      <c r="K60" s="27">
        <f>K59</f>
        <v>1.3678794411714423</v>
      </c>
      <c r="L60" s="65">
        <f t="shared" si="2"/>
        <v>0.2689414213699951</v>
      </c>
      <c r="M60" s="66">
        <v>1</v>
      </c>
      <c r="N60" s="27">
        <f t="shared" si="3"/>
        <v>0.2689414213699951</v>
      </c>
      <c r="O60" s="27">
        <f t="shared" si="15"/>
        <v>0.2689414213699951</v>
      </c>
      <c r="P60" s="27">
        <f t="shared" si="4"/>
        <v>1</v>
      </c>
      <c r="Q60" s="33">
        <f t="shared" si="6"/>
        <v>0</v>
      </c>
    </row>
    <row r="61" spans="1:17" x14ac:dyDescent="0.2">
      <c r="A61" s="5" t="s">
        <v>92</v>
      </c>
      <c r="B61" s="6" t="s">
        <v>93</v>
      </c>
      <c r="C61" s="6">
        <v>1</v>
      </c>
      <c r="D61" s="6" t="s">
        <v>94</v>
      </c>
      <c r="E61" s="6" t="s">
        <v>95</v>
      </c>
      <c r="F61" s="6">
        <v>0</v>
      </c>
      <c r="G61" s="6">
        <v>0</v>
      </c>
      <c r="H61" s="6">
        <v>0</v>
      </c>
      <c r="I61" s="6">
        <f t="shared" si="0"/>
        <v>0</v>
      </c>
      <c r="J61" s="26">
        <f t="shared" si="1"/>
        <v>1</v>
      </c>
      <c r="K61" s="27">
        <f>SUM(J61:J62)</f>
        <v>1.3678794411714423</v>
      </c>
      <c r="L61" s="65">
        <f t="shared" si="2"/>
        <v>0.7310585786300049</v>
      </c>
      <c r="M61" s="66">
        <v>1</v>
      </c>
      <c r="N61" s="27">
        <f t="shared" si="3"/>
        <v>0.7310585786300049</v>
      </c>
      <c r="O61" s="27">
        <f t="shared" si="15"/>
        <v>0.7310585786300049</v>
      </c>
      <c r="P61" s="27">
        <f t="shared" si="4"/>
        <v>1</v>
      </c>
      <c r="Q61" s="33">
        <f t="shared" si="6"/>
        <v>1</v>
      </c>
    </row>
    <row r="62" spans="1:17" ht="16" thickBot="1" x14ac:dyDescent="0.25">
      <c r="A62" s="9" t="s">
        <v>92</v>
      </c>
      <c r="B62" s="4" t="s">
        <v>93</v>
      </c>
      <c r="C62" s="4">
        <v>0</v>
      </c>
      <c r="D62" s="4" t="s">
        <v>94</v>
      </c>
      <c r="E62" s="4" t="s">
        <v>96</v>
      </c>
      <c r="F62" s="4">
        <v>0</v>
      </c>
      <c r="G62" s="4">
        <v>0</v>
      </c>
      <c r="H62" s="4">
        <v>1</v>
      </c>
      <c r="I62" s="4">
        <f t="shared" si="0"/>
        <v>1</v>
      </c>
      <c r="J62" s="31">
        <f t="shared" si="1"/>
        <v>0.36787944117144233</v>
      </c>
      <c r="K62" s="27">
        <f>K61</f>
        <v>1.3678794411714423</v>
      </c>
      <c r="L62" s="65">
        <f t="shared" si="2"/>
        <v>0.2689414213699951</v>
      </c>
      <c r="M62" s="66">
        <v>1</v>
      </c>
      <c r="N62" s="27">
        <f t="shared" si="3"/>
        <v>0.2689414213699951</v>
      </c>
      <c r="O62" s="27">
        <f t="shared" si="15"/>
        <v>0.2689414213699951</v>
      </c>
      <c r="P62" s="27">
        <f t="shared" si="4"/>
        <v>1</v>
      </c>
      <c r="Q62" s="33">
        <f t="shared" si="6"/>
        <v>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A69FB-5342-48D4-9907-6832DBD85B5A}">
  <dimension ref="A1:T62"/>
  <sheetViews>
    <sheetView topLeftCell="D1" workbookViewId="0">
      <selection activeCell="P4" sqref="P4"/>
    </sheetView>
  </sheetViews>
  <sheetFormatPr baseColWidth="10" defaultColWidth="8.6640625" defaultRowHeight="15" x14ac:dyDescent="0.2"/>
  <cols>
    <col min="3" max="3" width="8.6640625" style="47"/>
    <col min="8" max="8" width="12.1640625" customWidth="1"/>
    <col min="12" max="12" width="9.33203125" bestFit="1" customWidth="1"/>
    <col min="13" max="13" width="12.33203125" customWidth="1"/>
    <col min="14" max="14" width="14.6640625" customWidth="1"/>
  </cols>
  <sheetData>
    <row r="1" spans="1:20" x14ac:dyDescent="0.2">
      <c r="A1" s="2" t="s">
        <v>115</v>
      </c>
      <c r="B1" s="2" t="s">
        <v>116</v>
      </c>
      <c r="C1" s="45" t="s">
        <v>102</v>
      </c>
      <c r="D1" s="2" t="s">
        <v>30</v>
      </c>
      <c r="E1" s="2" t="s">
        <v>29</v>
      </c>
      <c r="F1" s="3" t="s">
        <v>35</v>
      </c>
      <c r="G1" s="3" t="s">
        <v>34</v>
      </c>
      <c r="H1" s="3" t="s">
        <v>33</v>
      </c>
      <c r="I1" s="2" t="s">
        <v>27</v>
      </c>
      <c r="J1" s="2" t="s">
        <v>26</v>
      </c>
      <c r="K1" s="2" t="s">
        <v>25</v>
      </c>
      <c r="L1" s="2" t="s">
        <v>97</v>
      </c>
      <c r="M1" s="2" t="s">
        <v>124</v>
      </c>
      <c r="P1" s="24" t="s">
        <v>122</v>
      </c>
      <c r="Q1" s="25"/>
      <c r="R1" s="25"/>
      <c r="S1" s="25"/>
      <c r="T1" s="25"/>
    </row>
    <row r="2" spans="1:20" ht="16" thickBot="1" x14ac:dyDescent="0.25">
      <c r="A2" s="2"/>
      <c r="B2" s="2"/>
      <c r="C2" s="45"/>
      <c r="D2" s="2"/>
      <c r="E2" s="2"/>
      <c r="F2" s="40">
        <v>10.55029855566575</v>
      </c>
      <c r="G2" s="40">
        <v>4.9035822815879628</v>
      </c>
      <c r="H2" s="40">
        <v>5.9255137799600197</v>
      </c>
      <c r="I2" s="2"/>
      <c r="J2" s="2"/>
      <c r="K2" s="2"/>
      <c r="L2" s="2"/>
      <c r="M2" s="2"/>
      <c r="N2" s="41" t="s">
        <v>121</v>
      </c>
      <c r="O2" s="42"/>
      <c r="P2" s="25" t="s">
        <v>165</v>
      </c>
      <c r="Q2" s="25"/>
      <c r="R2" s="25"/>
      <c r="S2" s="25"/>
      <c r="T2" s="25"/>
    </row>
    <row r="3" spans="1:20" x14ac:dyDescent="0.2">
      <c r="A3" s="5" t="s">
        <v>36</v>
      </c>
      <c r="B3" s="6" t="s">
        <v>36</v>
      </c>
      <c r="C3" s="46">
        <f>E_step1!Q3</f>
        <v>0</v>
      </c>
      <c r="D3" s="6" t="s">
        <v>37</v>
      </c>
      <c r="E3" s="6" t="s">
        <v>38</v>
      </c>
      <c r="F3" s="6">
        <v>0</v>
      </c>
      <c r="G3" s="6">
        <v>0</v>
      </c>
      <c r="H3" s="6">
        <v>1</v>
      </c>
      <c r="I3" s="35">
        <f>SUMPRODUCT(F3:H3, F$2:H$2)</f>
        <v>5.9255137799600197</v>
      </c>
      <c r="J3" s="26">
        <f>EXP(-I3)</f>
        <v>2.6704353165317163E-3</v>
      </c>
      <c r="K3" s="27">
        <f>SUM(J3:J6)</f>
        <v>1.0026705054303837</v>
      </c>
      <c r="L3" s="27">
        <f xml:space="preserve"> J3/K3</f>
        <v>2.6633228982690235E-3</v>
      </c>
      <c r="M3" s="27">
        <f>LN(L3)</f>
        <v>-5.9281807259264134</v>
      </c>
      <c r="N3" s="43">
        <f>SUMPRODUCT(M3:M62, C3:C62)</f>
        <v>-2.3983081166290714</v>
      </c>
      <c r="O3" s="43"/>
      <c r="P3" s="39" t="s">
        <v>123</v>
      </c>
      <c r="Q3" s="39"/>
      <c r="R3" s="39"/>
      <c r="S3" s="39"/>
      <c r="T3" s="25"/>
    </row>
    <row r="4" spans="1:20" x14ac:dyDescent="0.2">
      <c r="A4" s="7" t="s">
        <v>36</v>
      </c>
      <c r="B4" t="s">
        <v>36</v>
      </c>
      <c r="C4" s="47">
        <f>E_step1!Q4</f>
        <v>0</v>
      </c>
      <c r="D4" t="s">
        <v>37</v>
      </c>
      <c r="E4" t="s">
        <v>39</v>
      </c>
      <c r="F4">
        <v>1</v>
      </c>
      <c r="G4">
        <v>0</v>
      </c>
      <c r="H4">
        <v>2</v>
      </c>
      <c r="I4" s="27">
        <f>SUMPRODUCT(F4:H4, F$2:H$2)</f>
        <v>22.401326115585789</v>
      </c>
      <c r="J4" s="28">
        <f>EXP(-I4)</f>
        <v>1.867358404664169E-10</v>
      </c>
      <c r="K4" s="27">
        <f>K3</f>
        <v>1.0026705054303837</v>
      </c>
      <c r="L4" s="27">
        <f xml:space="preserve"> J4/K4</f>
        <v>1.8623848956867728E-10</v>
      </c>
      <c r="M4" s="27">
        <f>LN(L4)</f>
        <v>-22.403993061552182</v>
      </c>
      <c r="N4" s="43"/>
      <c r="O4" s="43"/>
      <c r="P4" s="25" t="s">
        <v>166</v>
      </c>
      <c r="Q4" s="39"/>
      <c r="R4" s="39"/>
      <c r="S4" s="39"/>
      <c r="T4" s="25"/>
    </row>
    <row r="5" spans="1:20" x14ac:dyDescent="0.2">
      <c r="A5" s="7" t="s">
        <v>36</v>
      </c>
      <c r="B5" t="s">
        <v>36</v>
      </c>
      <c r="C5" s="47">
        <f>E_step1!Q5</f>
        <v>0.63789031134666907</v>
      </c>
      <c r="D5" t="s">
        <v>37</v>
      </c>
      <c r="E5" t="s">
        <v>40</v>
      </c>
      <c r="F5">
        <v>0</v>
      </c>
      <c r="G5">
        <v>0</v>
      </c>
      <c r="H5">
        <v>0</v>
      </c>
      <c r="I5" s="27">
        <f t="shared" ref="I5:I34" si="0">SUMPRODUCT(F5:H5, F$2:H$2)</f>
        <v>0</v>
      </c>
      <c r="J5" s="28">
        <f t="shared" ref="J5:J62" si="1">EXP(-I5)</f>
        <v>1</v>
      </c>
      <c r="K5" s="27">
        <f t="shared" ref="K5:K6" si="2">K4</f>
        <v>1.0026705054303837</v>
      </c>
      <c r="L5" s="27">
        <f xml:space="preserve"> J5/K5</f>
        <v>0.99733660717461969</v>
      </c>
      <c r="M5" s="27">
        <f>LN(L5)</f>
        <v>-2.6669459663938968E-3</v>
      </c>
      <c r="N5" s="44" t="s">
        <v>103</v>
      </c>
      <c r="O5" s="43"/>
      <c r="P5" s="39" t="s">
        <v>141</v>
      </c>
      <c r="Q5" s="39"/>
      <c r="R5" s="39"/>
      <c r="S5" s="39"/>
      <c r="T5" s="25"/>
    </row>
    <row r="6" spans="1:20" x14ac:dyDescent="0.2">
      <c r="A6" s="8" t="s">
        <v>36</v>
      </c>
      <c r="B6" s="1" t="s">
        <v>36</v>
      </c>
      <c r="C6" s="48">
        <f>E_step1!Q6</f>
        <v>0</v>
      </c>
      <c r="D6" s="1" t="s">
        <v>37</v>
      </c>
      <c r="E6" s="1" t="s">
        <v>41</v>
      </c>
      <c r="F6" s="1">
        <v>1</v>
      </c>
      <c r="G6" s="1">
        <v>0</v>
      </c>
      <c r="H6" s="1">
        <v>1</v>
      </c>
      <c r="I6" s="36">
        <f t="shared" si="0"/>
        <v>16.475812335625768</v>
      </c>
      <c r="J6" s="29">
        <f t="shared" si="1"/>
        <v>6.9927116118634983E-8</v>
      </c>
      <c r="K6" s="27">
        <f t="shared" si="2"/>
        <v>1.0026705054303837</v>
      </c>
      <c r="L6" s="27">
        <f xml:space="preserve"> J6/K6</f>
        <v>6.9740872739265079E-8</v>
      </c>
      <c r="M6" s="27">
        <f>LN(L6)</f>
        <v>-16.478479281592161</v>
      </c>
      <c r="N6" s="43" t="s">
        <v>35</v>
      </c>
      <c r="O6" s="43">
        <f>(F2-0)^2/(2*1000)</f>
        <v>5.5654399806841406E-2</v>
      </c>
      <c r="P6" s="39" t="s">
        <v>137</v>
      </c>
      <c r="Q6" s="39"/>
      <c r="R6" s="39"/>
      <c r="S6" s="39"/>
      <c r="T6" s="25"/>
    </row>
    <row r="7" spans="1:20" x14ac:dyDescent="0.2">
      <c r="A7" s="7" t="s">
        <v>36</v>
      </c>
      <c r="B7" t="s">
        <v>36</v>
      </c>
      <c r="C7" s="47">
        <f>E_step1!Q7</f>
        <v>0</v>
      </c>
      <c r="D7" t="s">
        <v>42</v>
      </c>
      <c r="E7" t="s">
        <v>38</v>
      </c>
      <c r="F7">
        <v>0</v>
      </c>
      <c r="G7">
        <v>0</v>
      </c>
      <c r="H7">
        <v>2</v>
      </c>
      <c r="I7" s="27">
        <f t="shared" si="0"/>
        <v>11.851027559920039</v>
      </c>
      <c r="J7" s="28">
        <f t="shared" si="1"/>
        <v>7.1312247797798469E-6</v>
      </c>
      <c r="K7" s="27">
        <f>SUM(J7:J10)</f>
        <v>2.7038221302505168E-3</v>
      </c>
      <c r="L7" s="27">
        <f xml:space="preserve"> J7/K7</f>
        <v>2.6374607634116519E-3</v>
      </c>
      <c r="M7" s="27">
        <f t="shared" ref="M7:M62" si="3">LN(L7)</f>
        <v>-5.9379386567222081</v>
      </c>
      <c r="N7" s="43" t="s">
        <v>34</v>
      </c>
      <c r="O7" s="43">
        <f>(G2-0)^2/(2*1000)</f>
        <v>1.2022559596151705E-2</v>
      </c>
      <c r="P7" s="39" t="s">
        <v>142</v>
      </c>
      <c r="Q7" s="39"/>
      <c r="R7" s="39"/>
      <c r="S7" s="39"/>
      <c r="T7" s="25"/>
    </row>
    <row r="8" spans="1:20" x14ac:dyDescent="0.2">
      <c r="A8" s="7" t="s">
        <v>36</v>
      </c>
      <c r="B8" t="s">
        <v>36</v>
      </c>
      <c r="C8" s="47">
        <f>E_step1!Q8</f>
        <v>0</v>
      </c>
      <c r="D8" t="s">
        <v>42</v>
      </c>
      <c r="E8" t="s">
        <v>39</v>
      </c>
      <c r="F8">
        <v>1</v>
      </c>
      <c r="G8">
        <v>0</v>
      </c>
      <c r="H8">
        <v>1</v>
      </c>
      <c r="I8" s="27">
        <f t="shared" si="0"/>
        <v>16.475812335625768</v>
      </c>
      <c r="J8" s="28">
        <f t="shared" si="1"/>
        <v>6.9927116118634983E-8</v>
      </c>
      <c r="K8" s="27">
        <f>K7</f>
        <v>2.7038221302505168E-3</v>
      </c>
      <c r="L8" s="27">
        <f t="shared" ref="L8:L62" si="4" xml:space="preserve"> J8/K8</f>
        <v>2.5862321095861448E-5</v>
      </c>
      <c r="M8" s="27">
        <f t="shared" si="3"/>
        <v>-10.562723432427937</v>
      </c>
      <c r="N8" s="43" t="s">
        <v>33</v>
      </c>
      <c r="O8" s="43">
        <f>(H2-0)^2/(2*1000)</f>
        <v>1.7555856778248037E-2</v>
      </c>
      <c r="P8" s="39" t="s">
        <v>138</v>
      </c>
      <c r="Q8" s="39"/>
      <c r="R8" s="39"/>
      <c r="S8" s="39"/>
      <c r="T8" s="25"/>
    </row>
    <row r="9" spans="1:20" x14ac:dyDescent="0.2">
      <c r="A9" s="7" t="s">
        <v>36</v>
      </c>
      <c r="B9" t="s">
        <v>36</v>
      </c>
      <c r="C9" s="47">
        <f>E_step1!Q9</f>
        <v>0.36210968865333087</v>
      </c>
      <c r="D9" t="s">
        <v>42</v>
      </c>
      <c r="E9" t="s">
        <v>40</v>
      </c>
      <c r="F9">
        <v>0</v>
      </c>
      <c r="G9">
        <v>0</v>
      </c>
      <c r="H9">
        <v>1</v>
      </c>
      <c r="I9" s="27">
        <f t="shared" si="0"/>
        <v>5.9255137799600197</v>
      </c>
      <c r="J9" s="28">
        <f t="shared" si="1"/>
        <v>2.6704353165317163E-3</v>
      </c>
      <c r="K9" s="27">
        <f t="shared" ref="K9:K10" si="5">K8</f>
        <v>2.7038221302505168E-3</v>
      </c>
      <c r="L9" s="27">
        <f t="shared" si="4"/>
        <v>0.98765199332261289</v>
      </c>
      <c r="M9" s="27">
        <f t="shared" si="3"/>
        <v>-1.242487676218877E-2</v>
      </c>
      <c r="N9" s="43" t="s">
        <v>119</v>
      </c>
      <c r="O9" s="44">
        <f>SUM(O6:O8)</f>
        <v>8.523281618124115E-2</v>
      </c>
      <c r="P9" s="39" t="s">
        <v>140</v>
      </c>
      <c r="Q9" s="39"/>
      <c r="R9" s="39"/>
      <c r="S9" s="39"/>
      <c r="T9" s="25"/>
    </row>
    <row r="10" spans="1:20" ht="16" thickBot="1" x14ac:dyDescent="0.25">
      <c r="A10" s="7" t="s">
        <v>36</v>
      </c>
      <c r="B10" t="s">
        <v>36</v>
      </c>
      <c r="C10" s="47">
        <f>E_step1!Q10</f>
        <v>0</v>
      </c>
      <c r="D10" t="s">
        <v>42</v>
      </c>
      <c r="E10" t="s">
        <v>41</v>
      </c>
      <c r="F10" s="4">
        <v>1</v>
      </c>
      <c r="G10" s="4">
        <v>0</v>
      </c>
      <c r="H10" s="4">
        <v>0</v>
      </c>
      <c r="I10" s="37">
        <f t="shared" si="0"/>
        <v>10.55029855566575</v>
      </c>
      <c r="J10" s="31">
        <f t="shared" si="1"/>
        <v>2.6185661822902428E-5</v>
      </c>
      <c r="K10" s="27">
        <f t="shared" si="5"/>
        <v>2.7038221302505168E-3</v>
      </c>
      <c r="L10" s="27">
        <f t="shared" si="4"/>
        <v>9.6846835928797777E-3</v>
      </c>
      <c r="M10" s="27">
        <f t="shared" si="3"/>
        <v>-4.6372096524679183</v>
      </c>
      <c r="N10" s="43"/>
      <c r="O10" s="43"/>
      <c r="P10" s="39" t="s">
        <v>143</v>
      </c>
      <c r="Q10" s="39"/>
      <c r="R10" s="39"/>
      <c r="S10" s="39"/>
      <c r="T10" s="25"/>
    </row>
    <row r="11" spans="1:20" x14ac:dyDescent="0.2">
      <c r="A11" s="5" t="s">
        <v>36</v>
      </c>
      <c r="B11" s="6" t="s">
        <v>43</v>
      </c>
      <c r="C11" s="46">
        <f>E_step1!Q11</f>
        <v>0</v>
      </c>
      <c r="D11" s="6" t="s">
        <v>44</v>
      </c>
      <c r="E11" s="6" t="s">
        <v>45</v>
      </c>
      <c r="F11">
        <v>0</v>
      </c>
      <c r="G11">
        <v>1</v>
      </c>
      <c r="H11">
        <v>1</v>
      </c>
      <c r="I11" s="27">
        <f t="shared" si="0"/>
        <v>10.829096061547983</v>
      </c>
      <c r="J11" s="28">
        <f t="shared" si="1"/>
        <v>1.9814509976628913E-5</v>
      </c>
      <c r="K11" s="27">
        <f>SUM(J11:J14)</f>
        <v>1.0117336087818809E-2</v>
      </c>
      <c r="L11" s="27">
        <f t="shared" si="4"/>
        <v>1.9584710643827897E-3</v>
      </c>
      <c r="M11" s="27">
        <f t="shared" si="3"/>
        <v>-6.2355911793444569</v>
      </c>
      <c r="N11" s="44" t="s">
        <v>120</v>
      </c>
      <c r="O11" s="43"/>
      <c r="P11" s="39" t="s">
        <v>144</v>
      </c>
      <c r="Q11" s="39"/>
      <c r="R11" s="39"/>
      <c r="S11" s="39"/>
      <c r="T11" s="25"/>
    </row>
    <row r="12" spans="1:20" x14ac:dyDescent="0.2">
      <c r="A12" s="7" t="s">
        <v>36</v>
      </c>
      <c r="B12" t="s">
        <v>43</v>
      </c>
      <c r="C12" s="47">
        <f>E_step1!Q12</f>
        <v>0</v>
      </c>
      <c r="D12" t="s">
        <v>44</v>
      </c>
      <c r="E12" t="s">
        <v>46</v>
      </c>
      <c r="F12">
        <v>0</v>
      </c>
      <c r="G12">
        <v>0</v>
      </c>
      <c r="H12">
        <v>2</v>
      </c>
      <c r="I12" s="27">
        <f t="shared" si="0"/>
        <v>11.851027559920039</v>
      </c>
      <c r="J12" s="28">
        <f t="shared" si="1"/>
        <v>7.1312247797798469E-6</v>
      </c>
      <c r="K12" s="27">
        <f>K11</f>
        <v>1.0117336087818809E-2</v>
      </c>
      <c r="L12" s="27">
        <f t="shared" si="4"/>
        <v>7.048520201247228E-4</v>
      </c>
      <c r="M12" s="27">
        <f t="shared" si="3"/>
        <v>-7.2575226777165129</v>
      </c>
      <c r="N12" s="44">
        <f>N3-O9</f>
        <v>-2.4835409328103126</v>
      </c>
      <c r="O12" s="43"/>
      <c r="P12" s="39" t="s">
        <v>139</v>
      </c>
      <c r="Q12" s="39"/>
      <c r="R12" s="39"/>
      <c r="S12" s="39"/>
      <c r="T12" s="25"/>
    </row>
    <row r="13" spans="1:20" x14ac:dyDescent="0.2">
      <c r="A13" s="7" t="s">
        <v>36</v>
      </c>
      <c r="B13" t="s">
        <v>43</v>
      </c>
      <c r="C13" s="47">
        <f>E_step1!Q13</f>
        <v>0</v>
      </c>
      <c r="D13" t="s">
        <v>44</v>
      </c>
      <c r="E13" t="s">
        <v>47</v>
      </c>
      <c r="F13">
        <v>0</v>
      </c>
      <c r="G13">
        <v>1</v>
      </c>
      <c r="H13">
        <v>0</v>
      </c>
      <c r="I13" s="27">
        <f t="shared" si="0"/>
        <v>4.9035822815879628</v>
      </c>
      <c r="J13" s="28">
        <f t="shared" si="1"/>
        <v>7.4199550365306828E-3</v>
      </c>
      <c r="K13" s="27">
        <f t="shared" ref="K13:K14" si="6">K12</f>
        <v>1.0117336087818809E-2</v>
      </c>
      <c r="L13" s="27">
        <f t="shared" si="4"/>
        <v>0.73339019007822115</v>
      </c>
      <c r="M13" s="27">
        <f t="shared" si="3"/>
        <v>-0.31007739938443685</v>
      </c>
      <c r="N13" s="27"/>
      <c r="O13" s="27"/>
      <c r="P13" s="39"/>
      <c r="Q13" s="39"/>
      <c r="R13" s="39"/>
      <c r="S13" s="39"/>
      <c r="T13" s="25"/>
    </row>
    <row r="14" spans="1:20" x14ac:dyDescent="0.2">
      <c r="A14" s="8" t="s">
        <v>36</v>
      </c>
      <c r="B14" s="1" t="s">
        <v>43</v>
      </c>
      <c r="C14" s="48">
        <f>E_step1!Q14</f>
        <v>0.36210968865333087</v>
      </c>
      <c r="D14" s="1" t="s">
        <v>44</v>
      </c>
      <c r="E14" s="1" t="s">
        <v>48</v>
      </c>
      <c r="F14" s="1">
        <v>0</v>
      </c>
      <c r="G14" s="1">
        <v>0</v>
      </c>
      <c r="H14" s="1">
        <v>1</v>
      </c>
      <c r="I14" s="36">
        <f t="shared" si="0"/>
        <v>5.9255137799600197</v>
      </c>
      <c r="J14" s="29">
        <f t="shared" si="1"/>
        <v>2.6704353165317163E-3</v>
      </c>
      <c r="K14" s="27">
        <f t="shared" si="6"/>
        <v>1.0117336087818809E-2</v>
      </c>
      <c r="L14" s="27">
        <f t="shared" si="4"/>
        <v>0.26394648683727123</v>
      </c>
      <c r="M14" s="27">
        <f t="shared" si="3"/>
        <v>-1.3320088977564937</v>
      </c>
      <c r="N14" s="27"/>
      <c r="O14" s="27"/>
      <c r="P14" s="39"/>
      <c r="Q14" s="39"/>
      <c r="R14" s="39"/>
      <c r="S14" s="39"/>
      <c r="T14" s="25"/>
    </row>
    <row r="15" spans="1:20" x14ac:dyDescent="0.2">
      <c r="A15" s="7" t="s">
        <v>36</v>
      </c>
      <c r="B15" t="s">
        <v>43</v>
      </c>
      <c r="C15" s="47">
        <f>E_step1!Q15</f>
        <v>0</v>
      </c>
      <c r="D15" t="s">
        <v>49</v>
      </c>
      <c r="E15" t="s">
        <v>45</v>
      </c>
      <c r="F15">
        <v>0</v>
      </c>
      <c r="G15">
        <v>1</v>
      </c>
      <c r="H15">
        <v>2</v>
      </c>
      <c r="I15" s="27">
        <f t="shared" si="0"/>
        <v>16.754609841508003</v>
      </c>
      <c r="J15" s="28">
        <f t="shared" si="1"/>
        <v>5.2913367221359832E-8</v>
      </c>
      <c r="K15" s="27">
        <f>SUM(J15:J18)</f>
        <v>1.0026903027398755</v>
      </c>
      <c r="L15" s="27">
        <f t="shared" si="4"/>
        <v>5.2771396189603889E-8</v>
      </c>
      <c r="M15" s="27">
        <f t="shared" si="3"/>
        <v>-16.757296531860955</v>
      </c>
      <c r="N15" s="27"/>
      <c r="O15" s="27"/>
      <c r="P15" s="39"/>
      <c r="Q15" s="39"/>
      <c r="R15" s="39"/>
      <c r="S15" s="39"/>
      <c r="T15" s="25"/>
    </row>
    <row r="16" spans="1:20" x14ac:dyDescent="0.2">
      <c r="A16" s="7" t="s">
        <v>36</v>
      </c>
      <c r="B16" t="s">
        <v>43</v>
      </c>
      <c r="C16" s="47">
        <f>E_step1!Q16</f>
        <v>0</v>
      </c>
      <c r="D16" t="s">
        <v>49</v>
      </c>
      <c r="E16" t="s">
        <v>46</v>
      </c>
      <c r="F16">
        <v>0</v>
      </c>
      <c r="G16">
        <v>0</v>
      </c>
      <c r="H16">
        <v>1</v>
      </c>
      <c r="I16" s="27">
        <f t="shared" si="0"/>
        <v>5.9255137799600197</v>
      </c>
      <c r="J16" s="28">
        <f t="shared" si="1"/>
        <v>2.6704353165317163E-3</v>
      </c>
      <c r="K16" s="27">
        <f>K15</f>
        <v>1.0026903027398755</v>
      </c>
      <c r="L16" s="27">
        <f t="shared" si="4"/>
        <v>2.6632703131113239E-3</v>
      </c>
      <c r="M16" s="27">
        <f t="shared" si="3"/>
        <v>-5.9282004703129711</v>
      </c>
      <c r="N16" s="27"/>
      <c r="O16" s="27"/>
      <c r="P16" s="39"/>
      <c r="Q16" s="39"/>
      <c r="R16" s="39"/>
      <c r="S16" s="39"/>
      <c r="T16" s="25"/>
    </row>
    <row r="17" spans="1:20" x14ac:dyDescent="0.2">
      <c r="A17" s="7" t="s">
        <v>36</v>
      </c>
      <c r="B17" t="s">
        <v>43</v>
      </c>
      <c r="C17" s="47">
        <f>E_step1!Q17</f>
        <v>0</v>
      </c>
      <c r="D17" t="s">
        <v>49</v>
      </c>
      <c r="E17" t="s">
        <v>47</v>
      </c>
      <c r="F17">
        <v>0</v>
      </c>
      <c r="G17">
        <v>1</v>
      </c>
      <c r="H17">
        <v>1</v>
      </c>
      <c r="I17" s="27">
        <f t="shared" si="0"/>
        <v>10.829096061547983</v>
      </c>
      <c r="J17" s="28">
        <f t="shared" si="1"/>
        <v>1.9814509976628913E-5</v>
      </c>
      <c r="K17" s="27">
        <f t="shared" ref="K17:K18" si="7">K16</f>
        <v>1.0026903027398755</v>
      </c>
      <c r="L17" s="27">
        <f t="shared" si="4"/>
        <v>1.9761345973413014E-5</v>
      </c>
      <c r="M17" s="27">
        <f t="shared" si="3"/>
        <v>-10.831782751900935</v>
      </c>
      <c r="N17" s="27"/>
      <c r="O17" s="27"/>
      <c r="P17" s="39"/>
      <c r="Q17" s="39"/>
      <c r="R17" s="39"/>
      <c r="S17" s="39"/>
      <c r="T17" s="25"/>
    </row>
    <row r="18" spans="1:20" ht="16" thickBot="1" x14ac:dyDescent="0.25">
      <c r="A18" s="9" t="s">
        <v>36</v>
      </c>
      <c r="B18" s="4" t="s">
        <v>43</v>
      </c>
      <c r="C18" s="49">
        <f>E_step1!Q18</f>
        <v>0.63789031134666918</v>
      </c>
      <c r="D18" s="4" t="s">
        <v>49</v>
      </c>
      <c r="E18" s="4" t="s">
        <v>48</v>
      </c>
      <c r="F18" s="4">
        <v>0</v>
      </c>
      <c r="G18" s="4">
        <v>0</v>
      </c>
      <c r="H18" s="4">
        <v>0</v>
      </c>
      <c r="I18" s="37">
        <f t="shared" si="0"/>
        <v>0</v>
      </c>
      <c r="J18" s="31">
        <f t="shared" si="1"/>
        <v>1</v>
      </c>
      <c r="K18" s="27">
        <f t="shared" si="7"/>
        <v>1.0026903027398755</v>
      </c>
      <c r="L18" s="27">
        <f t="shared" si="4"/>
        <v>0.99731691556951918</v>
      </c>
      <c r="M18" s="27">
        <f t="shared" si="3"/>
        <v>-2.6866903529518815E-3</v>
      </c>
      <c r="N18" s="27"/>
      <c r="O18" s="27"/>
      <c r="P18" s="39"/>
      <c r="Q18" s="39"/>
      <c r="R18" s="39"/>
      <c r="S18" s="39"/>
      <c r="T18" s="25"/>
    </row>
    <row r="19" spans="1:20" x14ac:dyDescent="0.2">
      <c r="A19" s="5" t="s">
        <v>50</v>
      </c>
      <c r="B19" s="6" t="s">
        <v>50</v>
      </c>
      <c r="C19" s="46">
        <f>E_step1!Q19</f>
        <v>1</v>
      </c>
      <c r="D19" s="6" t="s">
        <v>51</v>
      </c>
      <c r="E19" s="6" t="s">
        <v>52</v>
      </c>
      <c r="F19">
        <v>0</v>
      </c>
      <c r="G19">
        <v>0</v>
      </c>
      <c r="H19">
        <v>0</v>
      </c>
      <c r="I19" s="27">
        <f t="shared" si="0"/>
        <v>0</v>
      </c>
      <c r="J19" s="28">
        <f t="shared" si="1"/>
        <v>1</v>
      </c>
      <c r="K19" s="27">
        <f>SUM(J19:J20)</f>
        <v>1.0000000699271161</v>
      </c>
      <c r="L19" s="27">
        <f t="shared" si="4"/>
        <v>0.99999993007288879</v>
      </c>
      <c r="M19" s="27">
        <f t="shared" si="3"/>
        <v>-6.9927113657464897E-8</v>
      </c>
      <c r="N19" s="27"/>
      <c r="O19" s="27"/>
      <c r="P19" s="39"/>
      <c r="Q19" s="39"/>
      <c r="R19" s="39"/>
      <c r="S19" s="39"/>
      <c r="T19" s="25"/>
    </row>
    <row r="20" spans="1:20" ht="16" thickBot="1" x14ac:dyDescent="0.25">
      <c r="A20" s="9" t="s">
        <v>50</v>
      </c>
      <c r="B20" s="4" t="s">
        <v>50</v>
      </c>
      <c r="C20" s="49">
        <f>E_step1!Q20</f>
        <v>0</v>
      </c>
      <c r="D20" s="4" t="s">
        <v>51</v>
      </c>
      <c r="E20" s="4" t="s">
        <v>53</v>
      </c>
      <c r="F20" s="4">
        <v>1</v>
      </c>
      <c r="G20" s="4">
        <v>0</v>
      </c>
      <c r="H20" s="4">
        <v>1</v>
      </c>
      <c r="I20" s="37">
        <f t="shared" si="0"/>
        <v>16.475812335625768</v>
      </c>
      <c r="J20" s="31">
        <f t="shared" si="1"/>
        <v>6.9927116118634983E-8</v>
      </c>
      <c r="K20" s="27">
        <f>K19</f>
        <v>1.0000000699271161</v>
      </c>
      <c r="L20" s="27">
        <f t="shared" si="4"/>
        <v>6.9927111228833753E-8</v>
      </c>
      <c r="M20" s="27">
        <f t="shared" si="3"/>
        <v>-16.475812405552883</v>
      </c>
      <c r="N20" s="27"/>
      <c r="O20" s="27"/>
      <c r="P20" s="39"/>
      <c r="Q20" s="39"/>
      <c r="R20" s="39"/>
      <c r="S20" s="39"/>
      <c r="T20" s="25"/>
    </row>
    <row r="21" spans="1:20" x14ac:dyDescent="0.2">
      <c r="A21" s="5" t="s">
        <v>50</v>
      </c>
      <c r="B21" s="6" t="s">
        <v>54</v>
      </c>
      <c r="C21" s="46">
        <f>E_step1!Q21</f>
        <v>1</v>
      </c>
      <c r="D21" s="6" t="s">
        <v>55</v>
      </c>
      <c r="E21" s="6" t="s">
        <v>56</v>
      </c>
      <c r="F21">
        <v>0</v>
      </c>
      <c r="G21">
        <v>1</v>
      </c>
      <c r="H21">
        <v>0</v>
      </c>
      <c r="I21" s="27">
        <f t="shared" si="0"/>
        <v>4.9035822815879628</v>
      </c>
      <c r="J21" s="28">
        <f t="shared" si="1"/>
        <v>7.4199550365306828E-3</v>
      </c>
      <c r="K21" s="27">
        <f>SUM(J21:J22)</f>
        <v>1.00903903530624E-2</v>
      </c>
      <c r="L21" s="27">
        <f t="shared" si="4"/>
        <v>0.735348661142604</v>
      </c>
      <c r="M21" s="27">
        <f t="shared" si="3"/>
        <v>-0.30741052334515662</v>
      </c>
      <c r="N21" s="27"/>
      <c r="O21" s="27"/>
      <c r="P21" s="39"/>
      <c r="Q21" s="39"/>
      <c r="R21" s="39"/>
      <c r="S21" s="39"/>
      <c r="T21" s="25"/>
    </row>
    <row r="22" spans="1:20" ht="16" thickBot="1" x14ac:dyDescent="0.25">
      <c r="A22" s="9" t="s">
        <v>50</v>
      </c>
      <c r="B22" s="4" t="s">
        <v>54</v>
      </c>
      <c r="C22" s="49">
        <f>E_step1!Q22</f>
        <v>0</v>
      </c>
      <c r="D22" s="4" t="s">
        <v>55</v>
      </c>
      <c r="E22" s="4" t="s">
        <v>57</v>
      </c>
      <c r="F22" s="4">
        <v>0</v>
      </c>
      <c r="G22" s="4">
        <v>0</v>
      </c>
      <c r="H22" s="4">
        <v>1</v>
      </c>
      <c r="I22" s="37">
        <f t="shared" si="0"/>
        <v>5.9255137799600197</v>
      </c>
      <c r="J22" s="31">
        <f t="shared" si="1"/>
        <v>2.6704353165317163E-3</v>
      </c>
      <c r="K22" s="27">
        <f>K21</f>
        <v>1.00903903530624E-2</v>
      </c>
      <c r="L22" s="27">
        <f t="shared" si="4"/>
        <v>0.26465133885739595</v>
      </c>
      <c r="M22" s="27">
        <f t="shared" si="3"/>
        <v>-1.3293420217172134</v>
      </c>
      <c r="N22" s="27"/>
      <c r="O22" s="27"/>
      <c r="P22" s="39"/>
      <c r="Q22" s="39"/>
      <c r="R22" s="39"/>
      <c r="S22" s="39"/>
      <c r="T22" s="25"/>
    </row>
    <row r="23" spans="1:20" x14ac:dyDescent="0.2">
      <c r="A23" s="5" t="s">
        <v>58</v>
      </c>
      <c r="B23" s="6" t="s">
        <v>58</v>
      </c>
      <c r="C23" s="46">
        <f>E_step1!Q23</f>
        <v>0</v>
      </c>
      <c r="D23" s="6" t="s">
        <v>24</v>
      </c>
      <c r="E23" s="6" t="s">
        <v>21</v>
      </c>
      <c r="F23">
        <v>1</v>
      </c>
      <c r="G23">
        <v>0</v>
      </c>
      <c r="H23">
        <v>1</v>
      </c>
      <c r="I23" s="27">
        <f t="shared" si="0"/>
        <v>16.475812335625768</v>
      </c>
      <c r="J23" s="28">
        <f t="shared" si="1"/>
        <v>6.9927116118634983E-8</v>
      </c>
      <c r="K23" s="27">
        <f>SUM(J23:J24)</f>
        <v>1.0000000699271161</v>
      </c>
      <c r="L23" s="27">
        <f t="shared" si="4"/>
        <v>6.9927111228833753E-8</v>
      </c>
      <c r="M23" s="27">
        <f t="shared" si="3"/>
        <v>-16.475812405552883</v>
      </c>
      <c r="N23" s="27"/>
      <c r="O23" s="27"/>
      <c r="P23" s="39"/>
      <c r="Q23" s="39"/>
      <c r="R23" s="39"/>
      <c r="S23" s="39"/>
      <c r="T23" s="25"/>
    </row>
    <row r="24" spans="1:20" x14ac:dyDescent="0.2">
      <c r="A24" s="8" t="s">
        <v>58</v>
      </c>
      <c r="B24" s="1" t="s">
        <v>58</v>
      </c>
      <c r="C24" s="48">
        <f>E_step1!Q24</f>
        <v>0.63789031134666918</v>
      </c>
      <c r="D24" s="1" t="s">
        <v>24</v>
      </c>
      <c r="E24" s="1" t="s">
        <v>23</v>
      </c>
      <c r="F24" s="1">
        <v>0</v>
      </c>
      <c r="G24" s="1">
        <v>0</v>
      </c>
      <c r="H24" s="1">
        <v>0</v>
      </c>
      <c r="I24" s="36">
        <f t="shared" si="0"/>
        <v>0</v>
      </c>
      <c r="J24" s="29">
        <f t="shared" si="1"/>
        <v>1</v>
      </c>
      <c r="K24" s="27">
        <f>K23</f>
        <v>1.0000000699271161</v>
      </c>
      <c r="L24" s="27">
        <f t="shared" si="4"/>
        <v>0.99999993007288879</v>
      </c>
      <c r="M24" s="27">
        <f t="shared" si="3"/>
        <v>-6.9927113657464897E-8</v>
      </c>
      <c r="N24" s="27"/>
      <c r="O24" s="27"/>
      <c r="P24" s="39"/>
      <c r="Q24" s="39"/>
      <c r="R24" s="39"/>
      <c r="S24" s="39"/>
      <c r="T24" s="25"/>
    </row>
    <row r="25" spans="1:20" x14ac:dyDescent="0.2">
      <c r="A25" s="7" t="s">
        <v>58</v>
      </c>
      <c r="B25" t="s">
        <v>58</v>
      </c>
      <c r="C25" s="47">
        <f>E_step1!Q25</f>
        <v>0.36210968865333093</v>
      </c>
      <c r="D25" t="s">
        <v>22</v>
      </c>
      <c r="E25" t="s">
        <v>23</v>
      </c>
      <c r="F25">
        <v>0</v>
      </c>
      <c r="G25">
        <v>0</v>
      </c>
      <c r="H25">
        <v>1</v>
      </c>
      <c r="I25" s="27">
        <f t="shared" si="0"/>
        <v>5.9255137799600197</v>
      </c>
      <c r="J25" s="28">
        <f t="shared" si="1"/>
        <v>2.6704353165317163E-3</v>
      </c>
      <c r="K25" s="27">
        <f>SUM(J25:J26)</f>
        <v>2.6966209783546185E-3</v>
      </c>
      <c r="L25" s="27">
        <f t="shared" si="4"/>
        <v>0.99028945408602442</v>
      </c>
      <c r="M25" s="27">
        <f t="shared" si="3"/>
        <v>-9.7580007229087183E-3</v>
      </c>
      <c r="N25" s="27"/>
      <c r="O25" s="27"/>
      <c r="P25" s="39"/>
      <c r="Q25" s="39"/>
      <c r="R25" s="39"/>
      <c r="S25" s="39"/>
      <c r="T25" s="25"/>
    </row>
    <row r="26" spans="1:20" ht="16" thickBot="1" x14ac:dyDescent="0.25">
      <c r="A26" s="9" t="s">
        <v>58</v>
      </c>
      <c r="B26" s="4" t="s">
        <v>58</v>
      </c>
      <c r="C26" s="49">
        <f>E_step1!Q26</f>
        <v>0</v>
      </c>
      <c r="D26" s="4" t="s">
        <v>22</v>
      </c>
      <c r="E26" s="4" t="s">
        <v>21</v>
      </c>
      <c r="F26" s="4">
        <v>1</v>
      </c>
      <c r="G26" s="4">
        <v>0</v>
      </c>
      <c r="H26" s="4">
        <v>0</v>
      </c>
      <c r="I26" s="37">
        <f t="shared" si="0"/>
        <v>10.55029855566575</v>
      </c>
      <c r="J26" s="31">
        <f t="shared" si="1"/>
        <v>2.6185661822902428E-5</v>
      </c>
      <c r="K26" s="27">
        <f>K25</f>
        <v>2.6966209783546185E-3</v>
      </c>
      <c r="L26" s="27">
        <f t="shared" si="4"/>
        <v>9.7105459139756375E-3</v>
      </c>
      <c r="M26" s="27">
        <f t="shared" si="3"/>
        <v>-4.6345427764286384</v>
      </c>
      <c r="N26" s="27"/>
      <c r="O26" s="27"/>
      <c r="P26" s="39"/>
      <c r="Q26" s="39"/>
      <c r="R26" s="39"/>
      <c r="S26" s="39"/>
      <c r="T26" s="25"/>
    </row>
    <row r="27" spans="1:20" x14ac:dyDescent="0.2">
      <c r="A27" s="5" t="s">
        <v>58</v>
      </c>
      <c r="B27" s="6" t="s">
        <v>59</v>
      </c>
      <c r="C27" s="46">
        <f>E_step1!Q27</f>
        <v>0.36210968865333093</v>
      </c>
      <c r="D27" s="6" t="s">
        <v>60</v>
      </c>
      <c r="E27" s="6" t="s">
        <v>61</v>
      </c>
      <c r="F27">
        <v>0</v>
      </c>
      <c r="G27">
        <v>0</v>
      </c>
      <c r="H27">
        <v>1</v>
      </c>
      <c r="I27" s="27">
        <f t="shared" si="0"/>
        <v>5.9255137799600197</v>
      </c>
      <c r="J27" s="28">
        <f t="shared" si="1"/>
        <v>2.6704353165317163E-3</v>
      </c>
      <c r="K27" s="27">
        <f>SUM(J27:J28)</f>
        <v>1.00903903530624E-2</v>
      </c>
      <c r="L27" s="27">
        <f t="shared" si="4"/>
        <v>0.26465133885739595</v>
      </c>
      <c r="M27" s="27">
        <f t="shared" si="3"/>
        <v>-1.3293420217172134</v>
      </c>
      <c r="N27" s="27"/>
      <c r="O27" s="27"/>
      <c r="P27" s="39"/>
      <c r="Q27" s="39"/>
      <c r="R27" s="39"/>
      <c r="S27" s="39"/>
      <c r="T27" s="25"/>
    </row>
    <row r="28" spans="1:20" x14ac:dyDescent="0.2">
      <c r="A28" s="8" t="s">
        <v>58</v>
      </c>
      <c r="B28" s="1" t="s">
        <v>59</v>
      </c>
      <c r="C28" s="48">
        <f>E_step1!Q28</f>
        <v>0</v>
      </c>
      <c r="D28" s="1" t="s">
        <v>60</v>
      </c>
      <c r="E28" s="1" t="s">
        <v>62</v>
      </c>
      <c r="F28" s="1">
        <v>0</v>
      </c>
      <c r="G28" s="1">
        <v>1</v>
      </c>
      <c r="H28" s="1">
        <v>0</v>
      </c>
      <c r="I28" s="36">
        <f t="shared" si="0"/>
        <v>4.9035822815879628</v>
      </c>
      <c r="J28" s="29">
        <f t="shared" si="1"/>
        <v>7.4199550365306828E-3</v>
      </c>
      <c r="K28" s="27">
        <f>K27</f>
        <v>1.00903903530624E-2</v>
      </c>
      <c r="L28" s="27">
        <f t="shared" si="4"/>
        <v>0.735348661142604</v>
      </c>
      <c r="M28" s="27">
        <f t="shared" si="3"/>
        <v>-0.30741052334515662</v>
      </c>
      <c r="N28" s="27"/>
      <c r="O28" s="27"/>
      <c r="P28" s="27"/>
      <c r="Q28" s="27"/>
      <c r="R28" s="27"/>
      <c r="S28" s="27"/>
    </row>
    <row r="29" spans="1:20" x14ac:dyDescent="0.2">
      <c r="A29" s="7" t="s">
        <v>58</v>
      </c>
      <c r="B29" t="s">
        <v>59</v>
      </c>
      <c r="C29" s="47">
        <f>E_step1!Q29</f>
        <v>0</v>
      </c>
      <c r="D29" t="s">
        <v>63</v>
      </c>
      <c r="E29" t="s">
        <v>62</v>
      </c>
      <c r="F29">
        <v>0</v>
      </c>
      <c r="G29">
        <v>1</v>
      </c>
      <c r="H29">
        <v>1</v>
      </c>
      <c r="I29" s="27">
        <f t="shared" si="0"/>
        <v>10.829096061547983</v>
      </c>
      <c r="J29" s="28">
        <f t="shared" si="1"/>
        <v>1.9814509976628913E-5</v>
      </c>
      <c r="K29" s="27">
        <f>SUM(J29:J30)</f>
        <v>1.0000198145099766</v>
      </c>
      <c r="L29" s="27">
        <f t="shared" si="4"/>
        <v>1.9814117369602617E-5</v>
      </c>
      <c r="M29" s="27">
        <f t="shared" si="3"/>
        <v>-10.829115875861655</v>
      </c>
      <c r="N29" s="27"/>
      <c r="O29" s="27"/>
      <c r="P29" s="27"/>
      <c r="Q29" s="27"/>
      <c r="R29" s="27"/>
      <c r="S29" s="27"/>
    </row>
    <row r="30" spans="1:20" ht="16" thickBot="1" x14ac:dyDescent="0.25">
      <c r="A30" s="9" t="s">
        <v>58</v>
      </c>
      <c r="B30" s="4" t="s">
        <v>59</v>
      </c>
      <c r="C30" s="49">
        <f>E_step1!Q30</f>
        <v>0.63789031134666918</v>
      </c>
      <c r="D30" s="4" t="s">
        <v>63</v>
      </c>
      <c r="E30" s="4" t="s">
        <v>61</v>
      </c>
      <c r="F30" s="4">
        <v>0</v>
      </c>
      <c r="G30" s="4">
        <v>0</v>
      </c>
      <c r="H30" s="4">
        <v>0</v>
      </c>
      <c r="I30" s="37">
        <f t="shared" si="0"/>
        <v>0</v>
      </c>
      <c r="J30" s="31">
        <f t="shared" si="1"/>
        <v>1</v>
      </c>
      <c r="K30" s="27">
        <f>K29</f>
        <v>1.0000198145099766</v>
      </c>
      <c r="L30" s="27">
        <f t="shared" si="4"/>
        <v>0.99998018588263049</v>
      </c>
      <c r="M30" s="27">
        <f t="shared" si="3"/>
        <v>-1.9814313671726495E-5</v>
      </c>
      <c r="N30" s="27"/>
      <c r="O30" s="27"/>
      <c r="P30" s="27"/>
      <c r="Q30" s="27"/>
      <c r="R30" s="27"/>
      <c r="S30" s="27"/>
    </row>
    <row r="31" spans="1:20" x14ac:dyDescent="0.2">
      <c r="A31" s="5" t="s">
        <v>64</v>
      </c>
      <c r="B31" s="6" t="s">
        <v>64</v>
      </c>
      <c r="C31" s="46">
        <f>E_step1!Q31</f>
        <v>1</v>
      </c>
      <c r="D31" s="6" t="s">
        <v>20</v>
      </c>
      <c r="E31" s="6" t="s">
        <v>19</v>
      </c>
      <c r="F31">
        <v>0</v>
      </c>
      <c r="G31">
        <v>0</v>
      </c>
      <c r="H31">
        <v>0</v>
      </c>
      <c r="I31" s="27">
        <f t="shared" si="0"/>
        <v>0</v>
      </c>
      <c r="J31" s="28">
        <f t="shared" si="1"/>
        <v>1</v>
      </c>
      <c r="K31" s="27">
        <f>SUM(J31:J34)</f>
        <v>1.0026705054303835</v>
      </c>
      <c r="L31" s="27">
        <f t="shared" si="4"/>
        <v>0.99733660717461992</v>
      </c>
      <c r="M31" s="27">
        <f t="shared" si="3"/>
        <v>-2.6669459663936743E-3</v>
      </c>
      <c r="N31" s="27"/>
      <c r="O31" s="27"/>
      <c r="P31" s="27"/>
      <c r="Q31" s="27"/>
      <c r="R31" s="27"/>
      <c r="S31" s="27"/>
    </row>
    <row r="32" spans="1:20" x14ac:dyDescent="0.2">
      <c r="A32" s="7" t="s">
        <v>64</v>
      </c>
      <c r="B32" t="s">
        <v>64</v>
      </c>
      <c r="C32" s="47">
        <f>E_step1!Q32</f>
        <v>0</v>
      </c>
      <c r="D32" t="s">
        <v>20</v>
      </c>
      <c r="E32" t="s">
        <v>17</v>
      </c>
      <c r="F32">
        <v>0</v>
      </c>
      <c r="G32">
        <v>0</v>
      </c>
      <c r="H32">
        <v>1</v>
      </c>
      <c r="I32" s="27">
        <f t="shared" si="0"/>
        <v>5.9255137799600197</v>
      </c>
      <c r="J32" s="28">
        <f t="shared" si="1"/>
        <v>2.6704353165317163E-3</v>
      </c>
      <c r="K32" s="27">
        <f>K31</f>
        <v>1.0026705054303835</v>
      </c>
      <c r="L32" s="27">
        <f t="shared" si="4"/>
        <v>2.6633228982690244E-3</v>
      </c>
      <c r="M32" s="27">
        <f t="shared" si="3"/>
        <v>-5.9281807259264134</v>
      </c>
      <c r="N32" s="27"/>
      <c r="O32" s="27"/>
      <c r="P32" s="27"/>
      <c r="Q32" s="27"/>
      <c r="R32" s="27"/>
      <c r="S32" s="27"/>
    </row>
    <row r="33" spans="1:19" x14ac:dyDescent="0.2">
      <c r="A33" s="7" t="s">
        <v>64</v>
      </c>
      <c r="B33" t="s">
        <v>64</v>
      </c>
      <c r="C33" s="47">
        <f>E_step1!Q33</f>
        <v>0</v>
      </c>
      <c r="D33" t="s">
        <v>20</v>
      </c>
      <c r="E33" t="s">
        <v>16</v>
      </c>
      <c r="F33">
        <v>1</v>
      </c>
      <c r="G33">
        <v>0</v>
      </c>
      <c r="H33">
        <v>2</v>
      </c>
      <c r="I33" s="27">
        <f t="shared" si="0"/>
        <v>22.401326115585789</v>
      </c>
      <c r="J33" s="28">
        <f t="shared" si="1"/>
        <v>1.867358404664169E-10</v>
      </c>
      <c r="K33" s="27">
        <f t="shared" ref="K33:K34" si="8">K32</f>
        <v>1.0026705054303835</v>
      </c>
      <c r="L33" s="27">
        <f t="shared" si="4"/>
        <v>1.8623848956867733E-10</v>
      </c>
      <c r="M33" s="27">
        <f t="shared" si="3"/>
        <v>-22.403993061552182</v>
      </c>
      <c r="N33" s="27"/>
      <c r="O33" s="27"/>
      <c r="P33" s="27"/>
      <c r="Q33" s="27"/>
      <c r="R33" s="27"/>
      <c r="S33" s="27"/>
    </row>
    <row r="34" spans="1:19" ht="16" thickBot="1" x14ac:dyDescent="0.25">
      <c r="A34" s="9" t="s">
        <v>64</v>
      </c>
      <c r="B34" s="4" t="s">
        <v>64</v>
      </c>
      <c r="C34" s="49">
        <f>E_step1!Q34</f>
        <v>0</v>
      </c>
      <c r="D34" s="4" t="s">
        <v>20</v>
      </c>
      <c r="E34" s="4" t="s">
        <v>18</v>
      </c>
      <c r="F34" s="4">
        <v>1</v>
      </c>
      <c r="G34" s="4">
        <v>0</v>
      </c>
      <c r="H34" s="4">
        <v>1</v>
      </c>
      <c r="I34" s="37">
        <f t="shared" si="0"/>
        <v>16.475812335625768</v>
      </c>
      <c r="J34" s="31">
        <f t="shared" si="1"/>
        <v>6.9927116118634983E-8</v>
      </c>
      <c r="K34" s="27">
        <f t="shared" si="8"/>
        <v>1.0026705054303835</v>
      </c>
      <c r="L34" s="27">
        <f t="shared" si="4"/>
        <v>6.9740872739265092E-8</v>
      </c>
      <c r="M34" s="27">
        <f t="shared" si="3"/>
        <v>-16.478479281592161</v>
      </c>
      <c r="N34" s="27"/>
      <c r="O34" s="27"/>
      <c r="P34" s="27"/>
      <c r="Q34" s="27"/>
      <c r="R34" s="27"/>
      <c r="S34" s="27"/>
    </row>
    <row r="35" spans="1:19" x14ac:dyDescent="0.2">
      <c r="A35" s="5" t="s">
        <v>64</v>
      </c>
      <c r="B35" s="6" t="s">
        <v>65</v>
      </c>
      <c r="C35" s="46">
        <f>E_step1!Q35</f>
        <v>1</v>
      </c>
      <c r="D35" s="6" t="s">
        <v>66</v>
      </c>
      <c r="E35" s="6" t="s">
        <v>67</v>
      </c>
      <c r="F35">
        <v>0</v>
      </c>
      <c r="G35">
        <v>1</v>
      </c>
      <c r="H35">
        <v>0</v>
      </c>
      <c r="I35" s="27">
        <f t="shared" ref="I35:I62" si="9">SUMPRODUCT(F35:H35, F$2:H$2)</f>
        <v>4.9035822815879628</v>
      </c>
      <c r="J35" s="28">
        <f t="shared" si="1"/>
        <v>7.4199550365306828E-3</v>
      </c>
      <c r="K35" s="27">
        <f>SUM(J35:J38)</f>
        <v>1.0117336087818807E-2</v>
      </c>
      <c r="L35" s="27">
        <f t="shared" si="4"/>
        <v>0.73339019007822126</v>
      </c>
      <c r="M35" s="27">
        <f t="shared" si="3"/>
        <v>-0.31007739938443668</v>
      </c>
      <c r="N35" s="27"/>
      <c r="O35" s="27"/>
      <c r="P35" s="27"/>
      <c r="Q35" s="27"/>
      <c r="R35" s="27"/>
      <c r="S35" s="27"/>
    </row>
    <row r="36" spans="1:19" x14ac:dyDescent="0.2">
      <c r="A36" s="7" t="s">
        <v>64</v>
      </c>
      <c r="B36" t="s">
        <v>65</v>
      </c>
      <c r="C36" s="47">
        <f>E_step1!Q36</f>
        <v>0</v>
      </c>
      <c r="D36" t="s">
        <v>66</v>
      </c>
      <c r="E36" t="s">
        <v>68</v>
      </c>
      <c r="F36">
        <v>0</v>
      </c>
      <c r="G36">
        <v>1</v>
      </c>
      <c r="H36">
        <v>1</v>
      </c>
      <c r="I36" s="27">
        <f t="shared" si="9"/>
        <v>10.829096061547983</v>
      </c>
      <c r="J36" s="28">
        <f t="shared" si="1"/>
        <v>1.9814509976628913E-5</v>
      </c>
      <c r="K36" s="27">
        <f>K35</f>
        <v>1.0117336087818807E-2</v>
      </c>
      <c r="L36" s="27">
        <f t="shared" si="4"/>
        <v>1.9584710643827902E-3</v>
      </c>
      <c r="M36" s="27">
        <f t="shared" si="3"/>
        <v>-6.2355911793444561</v>
      </c>
      <c r="N36" s="27"/>
      <c r="O36" s="27"/>
      <c r="P36" s="27"/>
      <c r="Q36" s="27"/>
      <c r="R36" s="27"/>
      <c r="S36" s="27"/>
    </row>
    <row r="37" spans="1:19" x14ac:dyDescent="0.2">
      <c r="A37" s="7" t="s">
        <v>64</v>
      </c>
      <c r="B37" t="s">
        <v>65</v>
      </c>
      <c r="C37" s="47">
        <f>E_step1!Q37</f>
        <v>0</v>
      </c>
      <c r="D37" t="s">
        <v>66</v>
      </c>
      <c r="E37" t="s">
        <v>69</v>
      </c>
      <c r="F37">
        <v>0</v>
      </c>
      <c r="G37">
        <v>0</v>
      </c>
      <c r="H37">
        <v>2</v>
      </c>
      <c r="I37" s="27">
        <f t="shared" si="9"/>
        <v>11.851027559920039</v>
      </c>
      <c r="J37" s="28">
        <f t="shared" si="1"/>
        <v>7.1312247797798469E-6</v>
      </c>
      <c r="K37" s="27">
        <f t="shared" ref="K37:K38" si="10">K36</f>
        <v>1.0117336087818807E-2</v>
      </c>
      <c r="L37" s="27">
        <f t="shared" si="4"/>
        <v>7.0485202012472291E-4</v>
      </c>
      <c r="M37" s="27">
        <f t="shared" si="3"/>
        <v>-7.2575226777165129</v>
      </c>
      <c r="N37" s="27"/>
      <c r="O37" s="27"/>
      <c r="P37" s="27"/>
      <c r="Q37" s="27"/>
      <c r="R37" s="27"/>
      <c r="S37" s="27"/>
    </row>
    <row r="38" spans="1:19" ht="16" thickBot="1" x14ac:dyDescent="0.25">
      <c r="A38" s="9" t="s">
        <v>64</v>
      </c>
      <c r="B38" s="4" t="s">
        <v>65</v>
      </c>
      <c r="C38" s="49">
        <f>E_step1!Q38</f>
        <v>0</v>
      </c>
      <c r="D38" s="4" t="s">
        <v>66</v>
      </c>
      <c r="E38" s="4" t="s">
        <v>70</v>
      </c>
      <c r="F38" s="4">
        <v>0</v>
      </c>
      <c r="G38" s="4">
        <v>0</v>
      </c>
      <c r="H38" s="4">
        <v>1</v>
      </c>
      <c r="I38" s="37">
        <f t="shared" si="9"/>
        <v>5.9255137799600197</v>
      </c>
      <c r="J38" s="31">
        <f t="shared" si="1"/>
        <v>2.6704353165317163E-3</v>
      </c>
      <c r="K38" s="27">
        <f t="shared" si="10"/>
        <v>1.0117336087818807E-2</v>
      </c>
      <c r="L38" s="27">
        <f t="shared" si="4"/>
        <v>0.26394648683727129</v>
      </c>
      <c r="M38" s="27">
        <f t="shared" si="3"/>
        <v>-1.3320088977564934</v>
      </c>
      <c r="N38" s="27"/>
      <c r="O38" s="27"/>
      <c r="P38" s="27"/>
      <c r="Q38" s="27"/>
      <c r="R38" s="27"/>
      <c r="S38" s="27"/>
    </row>
    <row r="39" spans="1:19" x14ac:dyDescent="0.2">
      <c r="A39" s="5" t="s">
        <v>71</v>
      </c>
      <c r="B39" s="6" t="s">
        <v>71</v>
      </c>
      <c r="C39" s="46">
        <f>E_step1!Q39</f>
        <v>0</v>
      </c>
      <c r="D39" s="6" t="s">
        <v>15</v>
      </c>
      <c r="E39" s="6" t="s">
        <v>12</v>
      </c>
      <c r="F39">
        <v>1</v>
      </c>
      <c r="G39">
        <v>0</v>
      </c>
      <c r="H39">
        <v>1</v>
      </c>
      <c r="I39" s="27">
        <f t="shared" si="9"/>
        <v>16.475812335625768</v>
      </c>
      <c r="J39" s="28">
        <f t="shared" si="1"/>
        <v>6.9927116118634983E-8</v>
      </c>
      <c r="K39" s="27">
        <f>SUM(J39:J40)</f>
        <v>1.0000000699271161</v>
      </c>
      <c r="L39" s="27">
        <f t="shared" si="4"/>
        <v>6.9927111228833753E-8</v>
      </c>
      <c r="M39" s="27">
        <f t="shared" si="3"/>
        <v>-16.475812405552883</v>
      </c>
      <c r="N39" s="27"/>
      <c r="O39" s="27"/>
      <c r="P39" s="27"/>
      <c r="Q39" s="27"/>
      <c r="R39" s="27"/>
      <c r="S39" s="27"/>
    </row>
    <row r="40" spans="1:19" x14ac:dyDescent="0.2">
      <c r="A40" s="8" t="s">
        <v>71</v>
      </c>
      <c r="B40" s="1" t="s">
        <v>71</v>
      </c>
      <c r="C40" s="48">
        <f>E_step1!Q40</f>
        <v>0.63789031134666918</v>
      </c>
      <c r="D40" s="1" t="s">
        <v>15</v>
      </c>
      <c r="E40" s="1" t="s">
        <v>14</v>
      </c>
      <c r="F40" s="1">
        <v>0</v>
      </c>
      <c r="G40" s="1">
        <v>0</v>
      </c>
      <c r="H40" s="1">
        <v>0</v>
      </c>
      <c r="I40" s="36">
        <f t="shared" si="9"/>
        <v>0</v>
      </c>
      <c r="J40" s="29">
        <f t="shared" si="1"/>
        <v>1</v>
      </c>
      <c r="K40" s="27">
        <f>K39</f>
        <v>1.0000000699271161</v>
      </c>
      <c r="L40" s="27">
        <f t="shared" si="4"/>
        <v>0.99999993007288879</v>
      </c>
      <c r="M40" s="27">
        <f t="shared" si="3"/>
        <v>-6.9927113657464897E-8</v>
      </c>
      <c r="N40" s="27"/>
      <c r="O40" s="27"/>
      <c r="P40" s="27"/>
      <c r="Q40" s="27"/>
      <c r="R40" s="27"/>
      <c r="S40" s="27"/>
    </row>
    <row r="41" spans="1:19" x14ac:dyDescent="0.2">
      <c r="A41" s="7" t="s">
        <v>71</v>
      </c>
      <c r="B41" t="s">
        <v>71</v>
      </c>
      <c r="C41" s="47">
        <f>E_step1!Q41</f>
        <v>0</v>
      </c>
      <c r="D41" t="s">
        <v>13</v>
      </c>
      <c r="E41" t="s">
        <v>12</v>
      </c>
      <c r="F41">
        <v>1</v>
      </c>
      <c r="G41">
        <v>0</v>
      </c>
      <c r="H41">
        <v>0</v>
      </c>
      <c r="I41" s="27">
        <f t="shared" si="9"/>
        <v>10.55029855566575</v>
      </c>
      <c r="J41" s="28">
        <f t="shared" si="1"/>
        <v>2.6185661822902428E-5</v>
      </c>
      <c r="K41" s="27">
        <f>SUM(J41:J42)</f>
        <v>2.6966209783546185E-3</v>
      </c>
      <c r="L41" s="27">
        <f t="shared" si="4"/>
        <v>9.7105459139756375E-3</v>
      </c>
      <c r="M41" s="27">
        <f t="shared" si="3"/>
        <v>-4.6345427764286384</v>
      </c>
      <c r="N41" s="27"/>
      <c r="O41" s="27"/>
      <c r="P41" s="27"/>
      <c r="Q41" s="27"/>
      <c r="R41" s="27"/>
      <c r="S41" s="27"/>
    </row>
    <row r="42" spans="1:19" ht="16" thickBot="1" x14ac:dyDescent="0.25">
      <c r="A42" s="9" t="s">
        <v>71</v>
      </c>
      <c r="B42" s="4" t="s">
        <v>71</v>
      </c>
      <c r="C42" s="49">
        <f>E_step1!Q42</f>
        <v>0.36210968865333093</v>
      </c>
      <c r="D42" s="4" t="s">
        <v>13</v>
      </c>
      <c r="E42" s="4" t="s">
        <v>14</v>
      </c>
      <c r="F42" s="4">
        <v>0</v>
      </c>
      <c r="G42" s="4">
        <v>0</v>
      </c>
      <c r="H42" s="4">
        <v>1</v>
      </c>
      <c r="I42" s="37">
        <f t="shared" si="9"/>
        <v>5.9255137799600197</v>
      </c>
      <c r="J42" s="31">
        <f t="shared" si="1"/>
        <v>2.6704353165317163E-3</v>
      </c>
      <c r="K42" s="27">
        <f>K41</f>
        <v>2.6966209783546185E-3</v>
      </c>
      <c r="L42" s="27">
        <f t="shared" si="4"/>
        <v>0.99028945408602442</v>
      </c>
      <c r="M42" s="27">
        <f t="shared" si="3"/>
        <v>-9.7580007229087183E-3</v>
      </c>
      <c r="N42" s="27"/>
      <c r="O42" s="27"/>
      <c r="P42" s="27"/>
      <c r="Q42" s="27"/>
      <c r="R42" s="27"/>
      <c r="S42" s="27"/>
    </row>
    <row r="43" spans="1:19" x14ac:dyDescent="0.2">
      <c r="A43" s="5" t="s">
        <v>71</v>
      </c>
      <c r="B43" s="6" t="s">
        <v>72</v>
      </c>
      <c r="C43" s="46">
        <f>E_step1!Q43</f>
        <v>0.36210968865333093</v>
      </c>
      <c r="D43" s="6" t="s">
        <v>73</v>
      </c>
      <c r="E43" s="6" t="s">
        <v>74</v>
      </c>
      <c r="F43">
        <v>0</v>
      </c>
      <c r="G43">
        <v>0</v>
      </c>
      <c r="H43">
        <v>1</v>
      </c>
      <c r="I43" s="27">
        <f t="shared" si="9"/>
        <v>5.9255137799600197</v>
      </c>
      <c r="J43" s="28">
        <f t="shared" si="1"/>
        <v>2.6704353165317163E-3</v>
      </c>
      <c r="K43" s="27">
        <f>SUM(J43:J44)</f>
        <v>1.00903903530624E-2</v>
      </c>
      <c r="L43" s="27">
        <f t="shared" si="4"/>
        <v>0.26465133885739595</v>
      </c>
      <c r="M43" s="27">
        <f t="shared" si="3"/>
        <v>-1.3293420217172134</v>
      </c>
      <c r="N43" s="27"/>
      <c r="O43" s="27"/>
      <c r="P43" s="27"/>
      <c r="Q43" s="27"/>
      <c r="R43" s="27"/>
      <c r="S43" s="27"/>
    </row>
    <row r="44" spans="1:19" x14ac:dyDescent="0.2">
      <c r="A44" s="8" t="s">
        <v>71</v>
      </c>
      <c r="B44" s="1" t="s">
        <v>72</v>
      </c>
      <c r="C44" s="48">
        <f>E_step1!Q44</f>
        <v>0</v>
      </c>
      <c r="D44" s="1" t="s">
        <v>73</v>
      </c>
      <c r="E44" s="1" t="s">
        <v>75</v>
      </c>
      <c r="F44" s="1">
        <v>0</v>
      </c>
      <c r="G44" s="1">
        <v>1</v>
      </c>
      <c r="H44" s="1">
        <v>0</v>
      </c>
      <c r="I44" s="36">
        <f t="shared" si="9"/>
        <v>4.9035822815879628</v>
      </c>
      <c r="J44" s="29">
        <f t="shared" si="1"/>
        <v>7.4199550365306828E-3</v>
      </c>
      <c r="K44" s="27">
        <f>K43</f>
        <v>1.00903903530624E-2</v>
      </c>
      <c r="L44" s="27">
        <f t="shared" si="4"/>
        <v>0.735348661142604</v>
      </c>
      <c r="M44" s="27">
        <f t="shared" si="3"/>
        <v>-0.30741052334515662</v>
      </c>
      <c r="N44" s="27"/>
      <c r="O44" s="27"/>
      <c r="P44" s="27"/>
      <c r="Q44" s="27"/>
      <c r="R44" s="27"/>
      <c r="S44" s="27"/>
    </row>
    <row r="45" spans="1:19" x14ac:dyDescent="0.2">
      <c r="A45" s="7" t="s">
        <v>71</v>
      </c>
      <c r="B45" t="s">
        <v>72</v>
      </c>
      <c r="C45" s="47">
        <f>E_step1!Q45</f>
        <v>0.63789031134666918</v>
      </c>
      <c r="D45" t="s">
        <v>76</v>
      </c>
      <c r="E45" t="s">
        <v>74</v>
      </c>
      <c r="F45">
        <v>0</v>
      </c>
      <c r="G45">
        <v>0</v>
      </c>
      <c r="H45">
        <v>0</v>
      </c>
      <c r="I45" s="27">
        <f t="shared" si="9"/>
        <v>0</v>
      </c>
      <c r="J45" s="28">
        <f t="shared" si="1"/>
        <v>1</v>
      </c>
      <c r="K45" s="27">
        <f>SUM(J45:J46)</f>
        <v>1.0000198145099766</v>
      </c>
      <c r="L45" s="27">
        <f t="shared" si="4"/>
        <v>0.99998018588263049</v>
      </c>
      <c r="M45" s="27">
        <f t="shared" si="3"/>
        <v>-1.9814313671726495E-5</v>
      </c>
      <c r="N45" s="27"/>
      <c r="O45" s="27"/>
      <c r="P45" s="27"/>
      <c r="Q45" s="27"/>
      <c r="R45" s="27"/>
      <c r="S45" s="27"/>
    </row>
    <row r="46" spans="1:19" ht="16" thickBot="1" x14ac:dyDescent="0.25">
      <c r="A46" s="9" t="s">
        <v>71</v>
      </c>
      <c r="B46" s="4" t="s">
        <v>72</v>
      </c>
      <c r="C46" s="49">
        <f>E_step1!Q46</f>
        <v>0</v>
      </c>
      <c r="D46" s="4" t="s">
        <v>76</v>
      </c>
      <c r="E46" s="4" t="s">
        <v>75</v>
      </c>
      <c r="F46" s="4">
        <v>0</v>
      </c>
      <c r="G46" s="4">
        <v>1</v>
      </c>
      <c r="H46" s="4">
        <v>1</v>
      </c>
      <c r="I46" s="37">
        <f t="shared" si="9"/>
        <v>10.829096061547983</v>
      </c>
      <c r="J46" s="31">
        <f t="shared" si="1"/>
        <v>1.9814509976628913E-5</v>
      </c>
      <c r="K46" s="27">
        <f>K45</f>
        <v>1.0000198145099766</v>
      </c>
      <c r="L46" s="27">
        <f t="shared" si="4"/>
        <v>1.9814117369602617E-5</v>
      </c>
      <c r="M46" s="27">
        <f t="shared" si="3"/>
        <v>-10.829115875861655</v>
      </c>
      <c r="N46" s="27"/>
      <c r="O46" s="27"/>
      <c r="P46" s="27"/>
      <c r="Q46" s="27"/>
      <c r="R46" s="27"/>
      <c r="S46" s="27"/>
    </row>
    <row r="47" spans="1:19" x14ac:dyDescent="0.2">
      <c r="A47" s="5" t="s">
        <v>77</v>
      </c>
      <c r="B47" s="6" t="s">
        <v>77</v>
      </c>
      <c r="C47" s="46">
        <f>E_step1!Q47</f>
        <v>0</v>
      </c>
      <c r="D47" s="6" t="s">
        <v>11</v>
      </c>
      <c r="E47" s="6" t="s">
        <v>7</v>
      </c>
      <c r="F47">
        <v>1</v>
      </c>
      <c r="G47">
        <v>0</v>
      </c>
      <c r="H47">
        <v>2</v>
      </c>
      <c r="I47" s="27">
        <f t="shared" si="9"/>
        <v>22.401326115585789</v>
      </c>
      <c r="J47" s="28">
        <f t="shared" si="1"/>
        <v>1.867358404664169E-10</v>
      </c>
      <c r="K47" s="27">
        <f>SUM(J47:J50)</f>
        <v>1.0026705054303837</v>
      </c>
      <c r="L47" s="27">
        <f t="shared" si="4"/>
        <v>1.8623848956867728E-10</v>
      </c>
      <c r="M47" s="27">
        <f t="shared" si="3"/>
        <v>-22.403993061552182</v>
      </c>
      <c r="N47" s="27"/>
      <c r="O47" s="27"/>
      <c r="P47" s="27"/>
      <c r="Q47" s="27"/>
      <c r="R47" s="27"/>
      <c r="S47" s="27"/>
    </row>
    <row r="48" spans="1:19" x14ac:dyDescent="0.2">
      <c r="A48" s="7" t="s">
        <v>77</v>
      </c>
      <c r="B48" t="s">
        <v>77</v>
      </c>
      <c r="C48" s="47">
        <f>E_step1!Q48</f>
        <v>0</v>
      </c>
      <c r="D48" t="s">
        <v>11</v>
      </c>
      <c r="E48" t="s">
        <v>8</v>
      </c>
      <c r="F48">
        <v>0</v>
      </c>
      <c r="G48">
        <v>0</v>
      </c>
      <c r="H48">
        <v>1</v>
      </c>
      <c r="I48" s="27">
        <f t="shared" si="9"/>
        <v>5.9255137799600197</v>
      </c>
      <c r="J48" s="28">
        <f t="shared" si="1"/>
        <v>2.6704353165317163E-3</v>
      </c>
      <c r="K48" s="27">
        <f>K47</f>
        <v>1.0026705054303837</v>
      </c>
      <c r="L48" s="27">
        <f t="shared" si="4"/>
        <v>2.6633228982690235E-3</v>
      </c>
      <c r="M48" s="27">
        <f t="shared" si="3"/>
        <v>-5.9281807259264134</v>
      </c>
      <c r="N48" s="27"/>
      <c r="O48" s="27"/>
      <c r="P48" s="27"/>
      <c r="Q48" s="27"/>
      <c r="R48" s="27"/>
      <c r="S48" s="27"/>
    </row>
    <row r="49" spans="1:19" x14ac:dyDescent="0.2">
      <c r="A49" s="7" t="s">
        <v>77</v>
      </c>
      <c r="B49" t="s">
        <v>77</v>
      </c>
      <c r="C49" s="47">
        <f>E_step1!Q49</f>
        <v>0</v>
      </c>
      <c r="D49" t="s">
        <v>11</v>
      </c>
      <c r="E49" t="s">
        <v>9</v>
      </c>
      <c r="F49">
        <v>1</v>
      </c>
      <c r="G49">
        <v>0</v>
      </c>
      <c r="H49">
        <v>1</v>
      </c>
      <c r="I49" s="27">
        <f t="shared" si="9"/>
        <v>16.475812335625768</v>
      </c>
      <c r="J49" s="28">
        <f t="shared" si="1"/>
        <v>6.9927116118634983E-8</v>
      </c>
      <c r="K49" s="27">
        <f t="shared" ref="K49:K50" si="11">K48</f>
        <v>1.0026705054303837</v>
      </c>
      <c r="L49" s="27">
        <f t="shared" si="4"/>
        <v>6.9740872739265079E-8</v>
      </c>
      <c r="M49" s="27">
        <f t="shared" si="3"/>
        <v>-16.478479281592161</v>
      </c>
      <c r="N49" s="27"/>
      <c r="O49" s="27"/>
      <c r="P49" s="27"/>
      <c r="Q49" s="27"/>
      <c r="R49" s="27"/>
      <c r="S49" s="27"/>
    </row>
    <row r="50" spans="1:19" ht="16" thickBot="1" x14ac:dyDescent="0.25">
      <c r="A50" s="9" t="s">
        <v>77</v>
      </c>
      <c r="B50" s="4" t="s">
        <v>77</v>
      </c>
      <c r="C50" s="49">
        <f>E_step1!Q50</f>
        <v>1</v>
      </c>
      <c r="D50" s="4" t="s">
        <v>11</v>
      </c>
      <c r="E50" s="4" t="s">
        <v>10</v>
      </c>
      <c r="F50" s="4">
        <v>0</v>
      </c>
      <c r="G50" s="4">
        <v>0</v>
      </c>
      <c r="H50" s="4">
        <v>0</v>
      </c>
      <c r="I50" s="37">
        <f t="shared" si="9"/>
        <v>0</v>
      </c>
      <c r="J50" s="31">
        <f t="shared" si="1"/>
        <v>1</v>
      </c>
      <c r="K50" s="27">
        <f t="shared" si="11"/>
        <v>1.0026705054303837</v>
      </c>
      <c r="L50" s="27">
        <f t="shared" si="4"/>
        <v>0.99733660717461969</v>
      </c>
      <c r="M50" s="27">
        <f t="shared" si="3"/>
        <v>-2.6669459663938968E-3</v>
      </c>
      <c r="N50" s="27"/>
      <c r="O50" s="27"/>
      <c r="P50" s="27"/>
      <c r="Q50" s="27"/>
      <c r="R50" s="27"/>
      <c r="S50" s="27"/>
    </row>
    <row r="51" spans="1:19" x14ac:dyDescent="0.2">
      <c r="A51" s="5" t="s">
        <v>77</v>
      </c>
      <c r="B51" s="6" t="s">
        <v>78</v>
      </c>
      <c r="C51" s="46">
        <f>E_step1!Q51</f>
        <v>0</v>
      </c>
      <c r="D51" s="6" t="s">
        <v>79</v>
      </c>
      <c r="E51" s="6" t="s">
        <v>80</v>
      </c>
      <c r="F51">
        <v>0</v>
      </c>
      <c r="G51">
        <v>0</v>
      </c>
      <c r="H51">
        <v>2</v>
      </c>
      <c r="I51" s="27">
        <f t="shared" si="9"/>
        <v>11.851027559920039</v>
      </c>
      <c r="J51" s="28">
        <f t="shared" si="1"/>
        <v>7.1312247797798469E-6</v>
      </c>
      <c r="K51" s="27">
        <f>SUM(J51:J54)</f>
        <v>1.0117336087818809E-2</v>
      </c>
      <c r="L51" s="27">
        <f t="shared" si="4"/>
        <v>7.048520201247228E-4</v>
      </c>
      <c r="M51" s="27">
        <f t="shared" si="3"/>
        <v>-7.2575226777165129</v>
      </c>
      <c r="N51" s="27"/>
      <c r="O51" s="27"/>
      <c r="P51" s="27"/>
      <c r="Q51" s="27"/>
      <c r="R51" s="27"/>
      <c r="S51" s="27"/>
    </row>
    <row r="52" spans="1:19" x14ac:dyDescent="0.2">
      <c r="A52" s="7" t="s">
        <v>77</v>
      </c>
      <c r="B52" t="s">
        <v>78</v>
      </c>
      <c r="C52" s="47">
        <f>E_step1!Q52</f>
        <v>0</v>
      </c>
      <c r="D52" t="s">
        <v>79</v>
      </c>
      <c r="E52" t="s">
        <v>81</v>
      </c>
      <c r="F52">
        <v>0</v>
      </c>
      <c r="G52">
        <v>1</v>
      </c>
      <c r="H52">
        <v>1</v>
      </c>
      <c r="I52" s="27">
        <f t="shared" si="9"/>
        <v>10.829096061547983</v>
      </c>
      <c r="J52" s="28">
        <f t="shared" si="1"/>
        <v>1.9814509976628913E-5</v>
      </c>
      <c r="K52" s="27">
        <f>K51</f>
        <v>1.0117336087818809E-2</v>
      </c>
      <c r="L52" s="27">
        <f t="shared" si="4"/>
        <v>1.9584710643827897E-3</v>
      </c>
      <c r="M52" s="27">
        <f t="shared" si="3"/>
        <v>-6.2355911793444569</v>
      </c>
      <c r="N52" s="27"/>
      <c r="O52" s="27"/>
      <c r="P52" s="27"/>
      <c r="Q52" s="27"/>
      <c r="R52" s="27"/>
      <c r="S52" s="27"/>
    </row>
    <row r="53" spans="1:19" x14ac:dyDescent="0.2">
      <c r="A53" s="7" t="s">
        <v>77</v>
      </c>
      <c r="B53" t="s">
        <v>78</v>
      </c>
      <c r="C53" s="47">
        <f>E_step1!Q53</f>
        <v>0</v>
      </c>
      <c r="D53" t="s">
        <v>79</v>
      </c>
      <c r="E53" t="s">
        <v>82</v>
      </c>
      <c r="F53">
        <v>0</v>
      </c>
      <c r="G53">
        <v>0</v>
      </c>
      <c r="H53">
        <v>1</v>
      </c>
      <c r="I53" s="27">
        <f t="shared" si="9"/>
        <v>5.9255137799600197</v>
      </c>
      <c r="J53" s="28">
        <f t="shared" si="1"/>
        <v>2.6704353165317163E-3</v>
      </c>
      <c r="K53" s="27">
        <f t="shared" ref="K53:K54" si="12">K52</f>
        <v>1.0117336087818809E-2</v>
      </c>
      <c r="L53" s="27">
        <f t="shared" si="4"/>
        <v>0.26394648683727123</v>
      </c>
      <c r="M53" s="27">
        <f t="shared" si="3"/>
        <v>-1.3320088977564937</v>
      </c>
      <c r="N53" s="27"/>
      <c r="O53" s="27"/>
      <c r="P53" s="27"/>
      <c r="Q53" s="27"/>
      <c r="R53" s="27"/>
      <c r="S53" s="27"/>
    </row>
    <row r="54" spans="1:19" ht="16" thickBot="1" x14ac:dyDescent="0.25">
      <c r="A54" s="9" t="s">
        <v>77</v>
      </c>
      <c r="B54" s="4" t="s">
        <v>78</v>
      </c>
      <c r="C54" s="49">
        <f>E_step1!Q54</f>
        <v>1</v>
      </c>
      <c r="D54" s="4" t="s">
        <v>79</v>
      </c>
      <c r="E54" s="4" t="s">
        <v>83</v>
      </c>
      <c r="F54" s="4">
        <v>0</v>
      </c>
      <c r="G54" s="4">
        <v>1</v>
      </c>
      <c r="H54" s="4">
        <v>0</v>
      </c>
      <c r="I54" s="37">
        <f t="shared" si="9"/>
        <v>4.9035822815879628</v>
      </c>
      <c r="J54" s="31">
        <f t="shared" si="1"/>
        <v>7.4199550365306828E-3</v>
      </c>
      <c r="K54" s="27">
        <f t="shared" si="12"/>
        <v>1.0117336087818809E-2</v>
      </c>
      <c r="L54" s="27">
        <f t="shared" si="4"/>
        <v>0.73339019007822115</v>
      </c>
      <c r="M54" s="27">
        <f t="shared" si="3"/>
        <v>-0.31007739938443685</v>
      </c>
      <c r="N54" s="27"/>
      <c r="O54" s="27"/>
      <c r="P54" s="27"/>
      <c r="Q54" s="27"/>
      <c r="R54" s="27"/>
      <c r="S54" s="27"/>
    </row>
    <row r="55" spans="1:19" ht="16" thickBot="1" x14ac:dyDescent="0.25">
      <c r="A55" s="10" t="s">
        <v>84</v>
      </c>
      <c r="B55" s="11" t="s">
        <v>84</v>
      </c>
      <c r="C55" s="50">
        <f>E_step1!Q55</f>
        <v>1</v>
      </c>
      <c r="D55" s="11" t="s">
        <v>6</v>
      </c>
      <c r="E55" s="11" t="s">
        <v>5</v>
      </c>
      <c r="F55" s="11">
        <v>0</v>
      </c>
      <c r="G55" s="11">
        <v>0</v>
      </c>
      <c r="H55" s="11">
        <v>0</v>
      </c>
      <c r="I55" s="38">
        <f t="shared" si="9"/>
        <v>0</v>
      </c>
      <c r="J55" s="32">
        <f t="shared" si="1"/>
        <v>1</v>
      </c>
      <c r="K55" s="27">
        <f>J55</f>
        <v>1</v>
      </c>
      <c r="L55" s="27">
        <f t="shared" si="4"/>
        <v>1</v>
      </c>
      <c r="M55" s="27">
        <f t="shared" si="3"/>
        <v>0</v>
      </c>
      <c r="N55" s="27"/>
      <c r="O55" s="27"/>
      <c r="P55" s="27"/>
      <c r="Q55" s="27"/>
      <c r="R55" s="27"/>
      <c r="S55" s="27"/>
    </row>
    <row r="56" spans="1:19" ht="16" thickBot="1" x14ac:dyDescent="0.25">
      <c r="A56" s="10" t="s">
        <v>84</v>
      </c>
      <c r="B56" s="11" t="s">
        <v>85</v>
      </c>
      <c r="C56" s="50">
        <f>E_step1!Q56</f>
        <v>1</v>
      </c>
      <c r="D56" s="11" t="s">
        <v>86</v>
      </c>
      <c r="E56" s="11" t="s">
        <v>87</v>
      </c>
      <c r="F56" s="11">
        <v>0</v>
      </c>
      <c r="G56" s="11">
        <v>1</v>
      </c>
      <c r="H56" s="11">
        <v>0</v>
      </c>
      <c r="I56" s="38">
        <f t="shared" si="9"/>
        <v>4.9035822815879628</v>
      </c>
      <c r="J56" s="32">
        <f t="shared" si="1"/>
        <v>7.4199550365306828E-3</v>
      </c>
      <c r="K56" s="27">
        <f>J56</f>
        <v>7.4199550365306828E-3</v>
      </c>
      <c r="L56" s="27">
        <f t="shared" si="4"/>
        <v>1</v>
      </c>
      <c r="M56" s="27">
        <f t="shared" si="3"/>
        <v>0</v>
      </c>
      <c r="N56" s="27"/>
      <c r="O56" s="27"/>
      <c r="P56" s="27"/>
      <c r="Q56" s="27"/>
      <c r="R56" s="27"/>
      <c r="S56" s="27"/>
    </row>
    <row r="57" spans="1:19" ht="16" thickBot="1" x14ac:dyDescent="0.25">
      <c r="A57" s="10" t="s">
        <v>88</v>
      </c>
      <c r="B57" s="11" t="s">
        <v>88</v>
      </c>
      <c r="C57" s="50">
        <f>E_step1!Q57</f>
        <v>1</v>
      </c>
      <c r="D57" s="11" t="s">
        <v>4</v>
      </c>
      <c r="E57" s="11" t="s">
        <v>3</v>
      </c>
      <c r="F57" s="11">
        <v>0</v>
      </c>
      <c r="G57" s="11">
        <v>0</v>
      </c>
      <c r="H57" s="11">
        <v>0</v>
      </c>
      <c r="I57" s="38">
        <f t="shared" si="9"/>
        <v>0</v>
      </c>
      <c r="J57" s="32">
        <f t="shared" si="1"/>
        <v>1</v>
      </c>
      <c r="K57" s="27">
        <f>J57</f>
        <v>1</v>
      </c>
      <c r="L57" s="27">
        <f t="shared" si="4"/>
        <v>1</v>
      </c>
      <c r="M57" s="27">
        <f t="shared" si="3"/>
        <v>0</v>
      </c>
      <c r="N57" s="27"/>
      <c r="O57" s="27"/>
      <c r="P57" s="27"/>
      <c r="Q57" s="27"/>
      <c r="R57" s="27"/>
      <c r="S57" s="27"/>
    </row>
    <row r="58" spans="1:19" ht="16" thickBot="1" x14ac:dyDescent="0.25">
      <c r="A58" s="10" t="s">
        <v>88</v>
      </c>
      <c r="B58" s="11" t="s">
        <v>89</v>
      </c>
      <c r="C58" s="50">
        <f>E_step1!Q58</f>
        <v>1</v>
      </c>
      <c r="D58" s="11" t="s">
        <v>90</v>
      </c>
      <c r="E58" s="11" t="s">
        <v>91</v>
      </c>
      <c r="F58" s="4">
        <v>0</v>
      </c>
      <c r="G58" s="4">
        <v>0</v>
      </c>
      <c r="H58" s="4">
        <v>0</v>
      </c>
      <c r="I58" s="38">
        <f t="shared" si="9"/>
        <v>0</v>
      </c>
      <c r="J58" s="31">
        <f t="shared" si="1"/>
        <v>1</v>
      </c>
      <c r="K58" s="27">
        <f>J58</f>
        <v>1</v>
      </c>
      <c r="L58" s="27">
        <f t="shared" si="4"/>
        <v>1</v>
      </c>
      <c r="M58" s="27">
        <f t="shared" si="3"/>
        <v>0</v>
      </c>
      <c r="N58" s="27"/>
      <c r="O58" s="27"/>
      <c r="P58" s="27"/>
      <c r="Q58" s="27"/>
      <c r="R58" s="27"/>
      <c r="S58" s="27"/>
    </row>
    <row r="59" spans="1:19" x14ac:dyDescent="0.2">
      <c r="A59" s="5" t="s">
        <v>92</v>
      </c>
      <c r="B59" s="6" t="s">
        <v>92</v>
      </c>
      <c r="C59" s="46">
        <f>E_step1!Q59</f>
        <v>1</v>
      </c>
      <c r="D59" s="6" t="s">
        <v>2</v>
      </c>
      <c r="E59" s="6" t="s">
        <v>1</v>
      </c>
      <c r="F59" s="6">
        <v>0</v>
      </c>
      <c r="G59" s="6">
        <v>0</v>
      </c>
      <c r="H59" s="6">
        <v>0</v>
      </c>
      <c r="I59" s="27">
        <f t="shared" si="9"/>
        <v>0</v>
      </c>
      <c r="J59" s="26">
        <f t="shared" si="1"/>
        <v>1</v>
      </c>
      <c r="K59" s="27">
        <f>SUM(J59:J60)</f>
        <v>1.0026704353165317</v>
      </c>
      <c r="L59" s="27">
        <f t="shared" si="4"/>
        <v>0.99733667691549255</v>
      </c>
      <c r="M59" s="27">
        <f t="shared" si="3"/>
        <v>-2.6668760392801073E-3</v>
      </c>
      <c r="N59" s="27"/>
      <c r="O59" s="27"/>
      <c r="P59" s="27"/>
      <c r="Q59" s="27"/>
      <c r="R59" s="27"/>
      <c r="S59" s="27"/>
    </row>
    <row r="60" spans="1:19" ht="16" thickBot="1" x14ac:dyDescent="0.25">
      <c r="A60" s="9" t="s">
        <v>92</v>
      </c>
      <c r="B60" s="4" t="s">
        <v>92</v>
      </c>
      <c r="C60" s="49">
        <f>E_step1!Q60</f>
        <v>0</v>
      </c>
      <c r="D60" s="4" t="s">
        <v>2</v>
      </c>
      <c r="E60" s="4" t="s">
        <v>0</v>
      </c>
      <c r="F60" s="4">
        <v>0</v>
      </c>
      <c r="G60" s="4">
        <v>0</v>
      </c>
      <c r="H60" s="4">
        <v>1</v>
      </c>
      <c r="I60" s="37">
        <f t="shared" si="9"/>
        <v>5.9255137799600197</v>
      </c>
      <c r="J60" s="31">
        <f t="shared" si="1"/>
        <v>2.6704353165317163E-3</v>
      </c>
      <c r="K60" s="27">
        <f>K59</f>
        <v>1.0026704353165317</v>
      </c>
      <c r="L60" s="27">
        <f t="shared" si="4"/>
        <v>2.6633230845075134E-3</v>
      </c>
      <c r="M60" s="27">
        <f t="shared" si="3"/>
        <v>-5.9281806559992996</v>
      </c>
      <c r="N60" s="27"/>
      <c r="O60" s="27"/>
      <c r="P60" s="27"/>
      <c r="Q60" s="27"/>
      <c r="R60" s="27"/>
      <c r="S60" s="27"/>
    </row>
    <row r="61" spans="1:19" x14ac:dyDescent="0.2">
      <c r="A61" s="5" t="s">
        <v>92</v>
      </c>
      <c r="B61" s="6" t="s">
        <v>93</v>
      </c>
      <c r="C61" s="46">
        <f>E_step1!Q61</f>
        <v>1</v>
      </c>
      <c r="D61" s="6" t="s">
        <v>94</v>
      </c>
      <c r="E61" s="6" t="s">
        <v>95</v>
      </c>
      <c r="F61" s="6">
        <v>0</v>
      </c>
      <c r="G61" s="6">
        <v>0</v>
      </c>
      <c r="H61" s="6">
        <v>0</v>
      </c>
      <c r="I61" s="27">
        <f t="shared" si="9"/>
        <v>0</v>
      </c>
      <c r="J61" s="26">
        <f t="shared" si="1"/>
        <v>1</v>
      </c>
      <c r="K61" s="27">
        <f>SUM(J61:J62)</f>
        <v>1.0026704353165317</v>
      </c>
      <c r="L61" s="27">
        <f t="shared" si="4"/>
        <v>0.99733667691549255</v>
      </c>
      <c r="M61" s="27">
        <f t="shared" si="3"/>
        <v>-2.6668760392801073E-3</v>
      </c>
      <c r="N61" s="27"/>
      <c r="O61" s="27"/>
      <c r="P61" s="27"/>
      <c r="Q61" s="27"/>
      <c r="R61" s="27"/>
      <c r="S61" s="27"/>
    </row>
    <row r="62" spans="1:19" ht="16" thickBot="1" x14ac:dyDescent="0.25">
      <c r="A62" s="9" t="s">
        <v>92</v>
      </c>
      <c r="B62" s="4" t="s">
        <v>93</v>
      </c>
      <c r="C62" s="49">
        <f>E_step1!Q62</f>
        <v>0</v>
      </c>
      <c r="D62" s="4" t="s">
        <v>94</v>
      </c>
      <c r="E62" s="4" t="s">
        <v>96</v>
      </c>
      <c r="F62" s="4">
        <v>0</v>
      </c>
      <c r="G62" s="4">
        <v>0</v>
      </c>
      <c r="H62" s="4">
        <v>1</v>
      </c>
      <c r="I62" s="37">
        <f t="shared" si="9"/>
        <v>5.9255137799600197</v>
      </c>
      <c r="J62" s="31">
        <f t="shared" si="1"/>
        <v>2.6704353165317163E-3</v>
      </c>
      <c r="K62" s="27">
        <f>K61</f>
        <v>1.0026704353165317</v>
      </c>
      <c r="L62" s="27">
        <f t="shared" si="4"/>
        <v>2.6633230845075134E-3</v>
      </c>
      <c r="M62" s="27">
        <f t="shared" si="3"/>
        <v>-5.9281806559992996</v>
      </c>
      <c r="N62" s="27"/>
      <c r="O62" s="27"/>
      <c r="P62" s="27"/>
      <c r="Q62" s="27"/>
      <c r="R62" s="27"/>
      <c r="S62" s="2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8F935-E9C9-43D7-B9AA-8ECAD2AAB554}">
  <dimension ref="A1:R62"/>
  <sheetViews>
    <sheetView topLeftCell="C1" workbookViewId="0">
      <selection activeCell="R5" sqref="R5"/>
    </sheetView>
  </sheetViews>
  <sheetFormatPr baseColWidth="10" defaultColWidth="8.6640625" defaultRowHeight="15" x14ac:dyDescent="0.2"/>
  <cols>
    <col min="16" max="16" width="13.83203125" customWidth="1"/>
    <col min="17" max="17" width="12.1640625" bestFit="1" customWidth="1"/>
  </cols>
  <sheetData>
    <row r="1" spans="1:18" x14ac:dyDescent="0.2">
      <c r="A1" s="2" t="s">
        <v>115</v>
      </c>
      <c r="B1" s="2" t="s">
        <v>116</v>
      </c>
      <c r="C1" s="2" t="s">
        <v>28</v>
      </c>
      <c r="D1" s="2" t="s">
        <v>30</v>
      </c>
      <c r="E1" s="2" t="s">
        <v>29</v>
      </c>
      <c r="F1" s="3" t="s">
        <v>35</v>
      </c>
      <c r="G1" s="3" t="s">
        <v>34</v>
      </c>
      <c r="H1" s="3" t="s">
        <v>33</v>
      </c>
      <c r="I1" s="2" t="s">
        <v>27</v>
      </c>
      <c r="J1" s="2" t="s">
        <v>26</v>
      </c>
      <c r="K1" s="2" t="s">
        <v>25</v>
      </c>
      <c r="L1" s="2" t="s">
        <v>97</v>
      </c>
      <c r="M1" s="2" t="s">
        <v>98</v>
      </c>
      <c r="N1" s="2" t="s">
        <v>99</v>
      </c>
      <c r="O1" s="2" t="s">
        <v>100</v>
      </c>
      <c r="P1" s="2" t="s">
        <v>101</v>
      </c>
      <c r="Q1" s="22" t="s">
        <v>102</v>
      </c>
      <c r="R1" s="24" t="s">
        <v>125</v>
      </c>
    </row>
    <row r="2" spans="1:18" ht="16" thickBot="1" x14ac:dyDescent="0.25">
      <c r="A2" s="2"/>
      <c r="B2" s="2"/>
      <c r="C2" s="2"/>
      <c r="D2" s="2"/>
      <c r="E2" s="2"/>
      <c r="F2" s="51">
        <f>M_step_W!F2</f>
        <v>10.55029855566575</v>
      </c>
      <c r="G2" s="51">
        <f>M_step_W!G2</f>
        <v>4.9035822815879628</v>
      </c>
      <c r="H2" s="51">
        <f>M_step_W!H2</f>
        <v>5.9255137799600197</v>
      </c>
      <c r="I2" s="2"/>
      <c r="J2" s="2"/>
      <c r="K2" s="2"/>
      <c r="L2" s="2"/>
      <c r="M2" s="2"/>
      <c r="N2" s="2"/>
      <c r="O2" s="2"/>
      <c r="P2" s="2"/>
      <c r="Q2" s="22"/>
      <c r="R2" s="25" t="s">
        <v>145</v>
      </c>
    </row>
    <row r="3" spans="1:18" x14ac:dyDescent="0.2">
      <c r="A3" s="5" t="s">
        <v>36</v>
      </c>
      <c r="B3" s="6" t="s">
        <v>36</v>
      </c>
      <c r="C3" s="6">
        <v>0</v>
      </c>
      <c r="D3" s="6" t="s">
        <v>37</v>
      </c>
      <c r="E3" s="6" t="s">
        <v>38</v>
      </c>
      <c r="F3" s="6">
        <v>0</v>
      </c>
      <c r="G3" s="6">
        <v>0</v>
      </c>
      <c r="H3" s="6">
        <v>1</v>
      </c>
      <c r="I3" s="35">
        <f t="shared" ref="I3:I34" si="0">SUMPRODUCT(F3:H3, F$2:H$2)</f>
        <v>5.9255137799600197</v>
      </c>
      <c r="J3" s="26">
        <f>EXP(-I3)</f>
        <v>2.6704353165317163E-3</v>
      </c>
      <c r="K3" s="27">
        <f>SUM(J3:J6)</f>
        <v>1.0026705054303837</v>
      </c>
      <c r="L3" s="27">
        <f xml:space="preserve"> J3/K3</f>
        <v>2.6633228982690235E-3</v>
      </c>
      <c r="M3" s="47">
        <f>E_step1!M3</f>
        <v>0.5</v>
      </c>
      <c r="N3" s="27">
        <f>L3*M3</f>
        <v>1.3316614491345117E-3</v>
      </c>
      <c r="O3" s="27">
        <f>N3+N7</f>
        <v>2.6503918308403377E-3</v>
      </c>
      <c r="P3" s="27">
        <f>N3/O3</f>
        <v>0.5024394633424043</v>
      </c>
      <c r="Q3" s="33">
        <f>P3*C3</f>
        <v>0</v>
      </c>
      <c r="R3" s="25" t="s">
        <v>146</v>
      </c>
    </row>
    <row r="4" spans="1:18" x14ac:dyDescent="0.2">
      <c r="A4" s="7" t="s">
        <v>36</v>
      </c>
      <c r="B4" t="s">
        <v>36</v>
      </c>
      <c r="C4">
        <v>0</v>
      </c>
      <c r="D4" t="s">
        <v>37</v>
      </c>
      <c r="E4" t="s">
        <v>39</v>
      </c>
      <c r="F4">
        <v>1</v>
      </c>
      <c r="G4">
        <v>0</v>
      </c>
      <c r="H4">
        <v>2</v>
      </c>
      <c r="I4" s="27">
        <f t="shared" si="0"/>
        <v>22.401326115585789</v>
      </c>
      <c r="J4" s="28">
        <f>EXP(-I4)</f>
        <v>1.867358404664169E-10</v>
      </c>
      <c r="K4" s="27">
        <f>K3</f>
        <v>1.0026705054303837</v>
      </c>
      <c r="L4" s="27">
        <f xml:space="preserve"> J4/K4</f>
        <v>1.8623848956867728E-10</v>
      </c>
      <c r="M4" s="47">
        <f>E_step1!M4</f>
        <v>0.5</v>
      </c>
      <c r="N4" s="27">
        <f t="shared" ref="N4:N62" si="1">L4*M4</f>
        <v>9.3119244784338641E-11</v>
      </c>
      <c r="O4" s="27">
        <f>N4+N8</f>
        <v>1.2931253667175509E-5</v>
      </c>
      <c r="P4" s="27">
        <f t="shared" ref="P4:P62" si="2">N4/O4</f>
        <v>7.2010995361347735E-6</v>
      </c>
      <c r="Q4" s="33">
        <f t="shared" ref="Q4:Q62" si="3">P4*C4</f>
        <v>0</v>
      </c>
      <c r="R4" s="25" t="s">
        <v>147</v>
      </c>
    </row>
    <row r="5" spans="1:18" x14ac:dyDescent="0.2">
      <c r="A5" s="7" t="s">
        <v>36</v>
      </c>
      <c r="B5" t="s">
        <v>36</v>
      </c>
      <c r="C5">
        <v>1</v>
      </c>
      <c r="D5" t="s">
        <v>37</v>
      </c>
      <c r="E5" t="s">
        <v>40</v>
      </c>
      <c r="F5">
        <v>0</v>
      </c>
      <c r="G5">
        <v>0</v>
      </c>
      <c r="H5">
        <v>0</v>
      </c>
      <c r="I5" s="27">
        <f t="shared" si="0"/>
        <v>0</v>
      </c>
      <c r="J5" s="28">
        <f t="shared" ref="J5:J62" si="4">EXP(-I5)</f>
        <v>1</v>
      </c>
      <c r="K5" s="27">
        <f t="shared" ref="K5:K6" si="5">K4</f>
        <v>1.0026705054303837</v>
      </c>
      <c r="L5" s="27">
        <f xml:space="preserve"> J5/K5</f>
        <v>0.99733660717461969</v>
      </c>
      <c r="M5" s="47">
        <f>E_step1!M5</f>
        <v>0.5</v>
      </c>
      <c r="N5" s="27">
        <f t="shared" si="1"/>
        <v>0.49866830358730985</v>
      </c>
      <c r="O5" s="27">
        <f>N5+N9</f>
        <v>0.99249430024861629</v>
      </c>
      <c r="P5" s="27">
        <f t="shared" si="2"/>
        <v>0.5024394633424043</v>
      </c>
      <c r="Q5" s="33">
        <f t="shared" si="3"/>
        <v>0.5024394633424043</v>
      </c>
      <c r="R5" s="25" t="s">
        <v>167</v>
      </c>
    </row>
    <row r="6" spans="1:18" x14ac:dyDescent="0.2">
      <c r="A6" s="8" t="s">
        <v>36</v>
      </c>
      <c r="B6" s="1" t="s">
        <v>36</v>
      </c>
      <c r="C6" s="1">
        <v>0</v>
      </c>
      <c r="D6" s="1" t="s">
        <v>37</v>
      </c>
      <c r="E6" s="1" t="s">
        <v>41</v>
      </c>
      <c r="F6" s="1">
        <v>1</v>
      </c>
      <c r="G6" s="1">
        <v>0</v>
      </c>
      <c r="H6" s="1">
        <v>1</v>
      </c>
      <c r="I6" s="36">
        <f t="shared" si="0"/>
        <v>16.475812335625768</v>
      </c>
      <c r="J6" s="29">
        <f t="shared" si="4"/>
        <v>6.9927116118634983E-8</v>
      </c>
      <c r="K6" s="27">
        <f t="shared" si="5"/>
        <v>1.0026705054303837</v>
      </c>
      <c r="L6" s="27">
        <f xml:space="preserve"> J6/K6</f>
        <v>6.9740872739265079E-8</v>
      </c>
      <c r="M6" s="47">
        <f>E_step1!M6</f>
        <v>0.5</v>
      </c>
      <c r="N6" s="27">
        <f t="shared" si="1"/>
        <v>3.4870436369632539E-8</v>
      </c>
      <c r="O6" s="27">
        <f>N6+N10</f>
        <v>4.8423766668762589E-3</v>
      </c>
      <c r="P6" s="27">
        <f t="shared" si="2"/>
        <v>7.2010995361347862E-6</v>
      </c>
      <c r="Q6" s="33">
        <f t="shared" si="3"/>
        <v>0</v>
      </c>
    </row>
    <row r="7" spans="1:18" x14ac:dyDescent="0.2">
      <c r="A7" s="7" t="s">
        <v>36</v>
      </c>
      <c r="B7" t="s">
        <v>36</v>
      </c>
      <c r="C7">
        <v>0</v>
      </c>
      <c r="D7" t="s">
        <v>42</v>
      </c>
      <c r="E7" t="s">
        <v>38</v>
      </c>
      <c r="F7">
        <v>0</v>
      </c>
      <c r="G7">
        <v>0</v>
      </c>
      <c r="H7">
        <v>2</v>
      </c>
      <c r="I7" s="27">
        <f t="shared" si="0"/>
        <v>11.851027559920039</v>
      </c>
      <c r="J7" s="28">
        <f t="shared" si="4"/>
        <v>7.1312247797798469E-6</v>
      </c>
      <c r="K7" s="27">
        <f>SUM(J7:J10)</f>
        <v>2.7038221302505168E-3</v>
      </c>
      <c r="L7" s="27">
        <f xml:space="preserve"> J7/K7</f>
        <v>2.6374607634116519E-3</v>
      </c>
      <c r="M7" s="47">
        <f>E_step1!M7</f>
        <v>0.5</v>
      </c>
      <c r="N7" s="27">
        <f t="shared" si="1"/>
        <v>1.318730381705826E-3</v>
      </c>
      <c r="O7" s="27">
        <f>O3</f>
        <v>2.6503918308403377E-3</v>
      </c>
      <c r="P7" s="27">
        <f t="shared" si="2"/>
        <v>0.4975605366575957</v>
      </c>
      <c r="Q7" s="33">
        <f t="shared" si="3"/>
        <v>0</v>
      </c>
    </row>
    <row r="8" spans="1:18" x14ac:dyDescent="0.2">
      <c r="A8" s="7" t="s">
        <v>36</v>
      </c>
      <c r="B8" t="s">
        <v>36</v>
      </c>
      <c r="C8">
        <v>0</v>
      </c>
      <c r="D8" t="s">
        <v>42</v>
      </c>
      <c r="E8" t="s">
        <v>39</v>
      </c>
      <c r="F8">
        <v>1</v>
      </c>
      <c r="G8">
        <v>0</v>
      </c>
      <c r="H8">
        <v>1</v>
      </c>
      <c r="I8" s="27">
        <f t="shared" si="0"/>
        <v>16.475812335625768</v>
      </c>
      <c r="J8" s="28">
        <f t="shared" si="4"/>
        <v>6.9927116118634983E-8</v>
      </c>
      <c r="K8" s="27">
        <f>K7</f>
        <v>2.7038221302505168E-3</v>
      </c>
      <c r="L8" s="27">
        <f t="shared" ref="L8:L62" si="6" xml:space="preserve"> J8/K8</f>
        <v>2.5862321095861448E-5</v>
      </c>
      <c r="M8" s="47">
        <f>E_step1!M8</f>
        <v>0.5</v>
      </c>
      <c r="N8" s="27">
        <f t="shared" si="1"/>
        <v>1.2931160547930724E-5</v>
      </c>
      <c r="O8" s="27">
        <f t="shared" ref="O8:O10" si="7">O4</f>
        <v>1.2931253667175509E-5</v>
      </c>
      <c r="P8" s="27">
        <f t="shared" si="2"/>
        <v>0.99999279890046389</v>
      </c>
      <c r="Q8" s="33">
        <f t="shared" si="3"/>
        <v>0</v>
      </c>
    </row>
    <row r="9" spans="1:18" x14ac:dyDescent="0.2">
      <c r="A9" s="7" t="s">
        <v>36</v>
      </c>
      <c r="B9" t="s">
        <v>36</v>
      </c>
      <c r="C9">
        <v>1</v>
      </c>
      <c r="D9" t="s">
        <v>42</v>
      </c>
      <c r="E9" t="s">
        <v>40</v>
      </c>
      <c r="F9">
        <v>0</v>
      </c>
      <c r="G9">
        <v>0</v>
      </c>
      <c r="H9">
        <v>1</v>
      </c>
      <c r="I9" s="27">
        <f t="shared" si="0"/>
        <v>5.9255137799600197</v>
      </c>
      <c r="J9" s="28">
        <f t="shared" si="4"/>
        <v>2.6704353165317163E-3</v>
      </c>
      <c r="K9" s="27">
        <f t="shared" ref="K9:K10" si="8">K8</f>
        <v>2.7038221302505168E-3</v>
      </c>
      <c r="L9" s="27">
        <f t="shared" si="6"/>
        <v>0.98765199332261289</v>
      </c>
      <c r="M9" s="47">
        <f>E_step1!M9</f>
        <v>0.5</v>
      </c>
      <c r="N9" s="27">
        <f t="shared" si="1"/>
        <v>0.49382599666130644</v>
      </c>
      <c r="O9" s="27">
        <f t="shared" si="7"/>
        <v>0.99249430024861629</v>
      </c>
      <c r="P9" s="27">
        <f t="shared" si="2"/>
        <v>0.4975605366575957</v>
      </c>
      <c r="Q9" s="33">
        <f t="shared" si="3"/>
        <v>0.4975605366575957</v>
      </c>
    </row>
    <row r="10" spans="1:18" ht="16" thickBot="1" x14ac:dyDescent="0.25">
      <c r="A10" s="7" t="s">
        <v>36</v>
      </c>
      <c r="B10" t="s">
        <v>36</v>
      </c>
      <c r="C10">
        <v>0</v>
      </c>
      <c r="D10" t="s">
        <v>42</v>
      </c>
      <c r="E10" t="s">
        <v>41</v>
      </c>
      <c r="F10" s="4">
        <v>1</v>
      </c>
      <c r="G10" s="4">
        <v>0</v>
      </c>
      <c r="H10" s="4">
        <v>0</v>
      </c>
      <c r="I10" s="37">
        <f t="shared" si="0"/>
        <v>10.55029855566575</v>
      </c>
      <c r="J10" s="31">
        <f t="shared" si="4"/>
        <v>2.6185661822902428E-5</v>
      </c>
      <c r="K10" s="27">
        <f t="shared" si="8"/>
        <v>2.7038221302505168E-3</v>
      </c>
      <c r="L10" s="27">
        <f t="shared" si="6"/>
        <v>9.6846835928797777E-3</v>
      </c>
      <c r="M10" s="47">
        <f>E_step1!M10</f>
        <v>0.5</v>
      </c>
      <c r="N10" s="27">
        <f t="shared" si="1"/>
        <v>4.8423417964398889E-3</v>
      </c>
      <c r="O10" s="27">
        <f t="shared" si="7"/>
        <v>4.8423766668762589E-3</v>
      </c>
      <c r="P10" s="27">
        <f t="shared" si="2"/>
        <v>0.99999279890046378</v>
      </c>
      <c r="Q10" s="33">
        <f t="shared" si="3"/>
        <v>0</v>
      </c>
    </row>
    <row r="11" spans="1:18" x14ac:dyDescent="0.2">
      <c r="A11" s="5" t="s">
        <v>36</v>
      </c>
      <c r="B11" s="6" t="s">
        <v>43</v>
      </c>
      <c r="C11" s="6">
        <v>0</v>
      </c>
      <c r="D11" s="6" t="s">
        <v>44</v>
      </c>
      <c r="E11" s="6" t="s">
        <v>45</v>
      </c>
      <c r="F11">
        <v>0</v>
      </c>
      <c r="G11">
        <v>1</v>
      </c>
      <c r="H11">
        <v>1</v>
      </c>
      <c r="I11" s="27">
        <f t="shared" si="0"/>
        <v>10.829096061547983</v>
      </c>
      <c r="J11" s="28">
        <f t="shared" si="4"/>
        <v>1.9814509976628913E-5</v>
      </c>
      <c r="K11" s="27">
        <f>SUM(J11:J14)</f>
        <v>1.0117336087818809E-2</v>
      </c>
      <c r="L11" s="27">
        <f t="shared" si="6"/>
        <v>1.9584710643827897E-3</v>
      </c>
      <c r="M11" s="47">
        <f>E_step1!M11</f>
        <v>0.5</v>
      </c>
      <c r="N11" s="27">
        <f t="shared" si="1"/>
        <v>9.7923553219139486E-4</v>
      </c>
      <c r="O11" s="27">
        <f>N11+N15</f>
        <v>9.7926191788948961E-4</v>
      </c>
      <c r="P11" s="27">
        <f t="shared" si="2"/>
        <v>0.9999730555251739</v>
      </c>
      <c r="Q11" s="33">
        <f t="shared" si="3"/>
        <v>0</v>
      </c>
    </row>
    <row r="12" spans="1:18" x14ac:dyDescent="0.2">
      <c r="A12" s="7" t="s">
        <v>36</v>
      </c>
      <c r="B12" t="s">
        <v>43</v>
      </c>
      <c r="C12">
        <v>0</v>
      </c>
      <c r="D12" t="s">
        <v>44</v>
      </c>
      <c r="E12" t="s">
        <v>46</v>
      </c>
      <c r="F12">
        <v>0</v>
      </c>
      <c r="G12">
        <v>0</v>
      </c>
      <c r="H12">
        <v>2</v>
      </c>
      <c r="I12" s="27">
        <f t="shared" si="0"/>
        <v>11.851027559920039</v>
      </c>
      <c r="J12" s="28">
        <f t="shared" si="4"/>
        <v>7.1312247797798469E-6</v>
      </c>
      <c r="K12" s="27">
        <f>K11</f>
        <v>1.0117336087818809E-2</v>
      </c>
      <c r="L12" s="27">
        <f t="shared" si="6"/>
        <v>7.048520201247228E-4</v>
      </c>
      <c r="M12" s="47">
        <f>E_step1!M12</f>
        <v>0.5</v>
      </c>
      <c r="N12" s="27">
        <f t="shared" si="1"/>
        <v>3.524260100623614E-4</v>
      </c>
      <c r="O12" s="27">
        <f>N12+N16</f>
        <v>1.6840611666180233E-3</v>
      </c>
      <c r="P12" s="27">
        <f t="shared" si="2"/>
        <v>0.20927150215696305</v>
      </c>
      <c r="Q12" s="33">
        <f t="shared" si="3"/>
        <v>0</v>
      </c>
    </row>
    <row r="13" spans="1:18" x14ac:dyDescent="0.2">
      <c r="A13" s="7" t="s">
        <v>36</v>
      </c>
      <c r="B13" t="s">
        <v>43</v>
      </c>
      <c r="C13">
        <v>0</v>
      </c>
      <c r="D13" t="s">
        <v>44</v>
      </c>
      <c r="E13" t="s">
        <v>47</v>
      </c>
      <c r="F13">
        <v>0</v>
      </c>
      <c r="G13">
        <v>1</v>
      </c>
      <c r="H13">
        <v>0</v>
      </c>
      <c r="I13" s="27">
        <f t="shared" si="0"/>
        <v>4.9035822815879628</v>
      </c>
      <c r="J13" s="28">
        <f t="shared" si="4"/>
        <v>7.4199550365306828E-3</v>
      </c>
      <c r="K13" s="27">
        <f t="shared" ref="K13:K14" si="9">K12</f>
        <v>1.0117336087818809E-2</v>
      </c>
      <c r="L13" s="27">
        <f t="shared" si="6"/>
        <v>0.73339019007822115</v>
      </c>
      <c r="M13" s="47">
        <f>E_step1!M13</f>
        <v>0.5</v>
      </c>
      <c r="N13" s="27">
        <f t="shared" si="1"/>
        <v>0.36669509503911057</v>
      </c>
      <c r="O13" s="27">
        <f>N13+N17</f>
        <v>0.36670497571209726</v>
      </c>
      <c r="P13" s="27">
        <f t="shared" si="2"/>
        <v>0.9999730555251739</v>
      </c>
      <c r="Q13" s="33">
        <f t="shared" si="3"/>
        <v>0</v>
      </c>
    </row>
    <row r="14" spans="1:18" x14ac:dyDescent="0.2">
      <c r="A14" s="8" t="s">
        <v>36</v>
      </c>
      <c r="B14" s="1" t="s">
        <v>43</v>
      </c>
      <c r="C14" s="1">
        <v>1</v>
      </c>
      <c r="D14" s="1" t="s">
        <v>44</v>
      </c>
      <c r="E14" s="1" t="s">
        <v>48</v>
      </c>
      <c r="F14" s="1">
        <v>0</v>
      </c>
      <c r="G14" s="1">
        <v>0</v>
      </c>
      <c r="H14" s="1">
        <v>1</v>
      </c>
      <c r="I14" s="36">
        <f t="shared" si="0"/>
        <v>5.9255137799600197</v>
      </c>
      <c r="J14" s="29">
        <f t="shared" si="4"/>
        <v>2.6704353165317163E-3</v>
      </c>
      <c r="K14" s="27">
        <f t="shared" si="9"/>
        <v>1.0117336087818809E-2</v>
      </c>
      <c r="L14" s="27">
        <f t="shared" si="6"/>
        <v>0.26394648683727123</v>
      </c>
      <c r="M14" s="47">
        <f>E_step1!M14</f>
        <v>0.5</v>
      </c>
      <c r="N14" s="27">
        <f t="shared" si="1"/>
        <v>0.13197324341863562</v>
      </c>
      <c r="O14" s="27">
        <f>N14+N18</f>
        <v>0.63063170120339518</v>
      </c>
      <c r="P14" s="27">
        <f t="shared" si="2"/>
        <v>0.20927150215696308</v>
      </c>
      <c r="Q14" s="33">
        <f t="shared" si="3"/>
        <v>0.20927150215696308</v>
      </c>
    </row>
    <row r="15" spans="1:18" x14ac:dyDescent="0.2">
      <c r="A15" s="7" t="s">
        <v>36</v>
      </c>
      <c r="B15" t="s">
        <v>43</v>
      </c>
      <c r="C15">
        <v>0</v>
      </c>
      <c r="D15" t="s">
        <v>49</v>
      </c>
      <c r="E15" t="s">
        <v>45</v>
      </c>
      <c r="F15">
        <v>0</v>
      </c>
      <c r="G15">
        <v>1</v>
      </c>
      <c r="H15">
        <v>2</v>
      </c>
      <c r="I15" s="27">
        <f t="shared" si="0"/>
        <v>16.754609841508003</v>
      </c>
      <c r="J15" s="28">
        <f t="shared" si="4"/>
        <v>5.2913367221359832E-8</v>
      </c>
      <c r="K15" s="27">
        <f>SUM(J15:J18)</f>
        <v>1.0026903027398755</v>
      </c>
      <c r="L15" s="27">
        <f t="shared" si="6"/>
        <v>5.2771396189603889E-8</v>
      </c>
      <c r="M15" s="47">
        <f>E_step1!M15</f>
        <v>0.5</v>
      </c>
      <c r="N15" s="27">
        <f t="shared" si="1"/>
        <v>2.6385698094801944E-8</v>
      </c>
      <c r="O15" s="27">
        <f>O11</f>
        <v>9.7926191788948961E-4</v>
      </c>
      <c r="P15" s="27">
        <f t="shared" si="2"/>
        <v>2.6944474826171672E-5</v>
      </c>
      <c r="Q15" s="33">
        <f t="shared" si="3"/>
        <v>0</v>
      </c>
    </row>
    <row r="16" spans="1:18" x14ac:dyDescent="0.2">
      <c r="A16" s="7" t="s">
        <v>36</v>
      </c>
      <c r="B16" t="s">
        <v>43</v>
      </c>
      <c r="C16">
        <v>0</v>
      </c>
      <c r="D16" t="s">
        <v>49</v>
      </c>
      <c r="E16" t="s">
        <v>46</v>
      </c>
      <c r="F16">
        <v>0</v>
      </c>
      <c r="G16">
        <v>0</v>
      </c>
      <c r="H16">
        <v>1</v>
      </c>
      <c r="I16" s="27">
        <f t="shared" si="0"/>
        <v>5.9255137799600197</v>
      </c>
      <c r="J16" s="28">
        <f t="shared" si="4"/>
        <v>2.6704353165317163E-3</v>
      </c>
      <c r="K16" s="27">
        <f>K15</f>
        <v>1.0026903027398755</v>
      </c>
      <c r="L16" s="27">
        <f t="shared" si="6"/>
        <v>2.6632703131113239E-3</v>
      </c>
      <c r="M16" s="47">
        <f>E_step1!M16</f>
        <v>0.5</v>
      </c>
      <c r="N16" s="27">
        <f t="shared" si="1"/>
        <v>1.3316351565556619E-3</v>
      </c>
      <c r="O16" s="27">
        <f t="shared" ref="O16:O18" si="10">O12</f>
        <v>1.6840611666180233E-3</v>
      </c>
      <c r="P16" s="27">
        <f t="shared" si="2"/>
        <v>0.79072849784303689</v>
      </c>
      <c r="Q16" s="33">
        <f t="shared" si="3"/>
        <v>0</v>
      </c>
    </row>
    <row r="17" spans="1:17" x14ac:dyDescent="0.2">
      <c r="A17" s="7" t="s">
        <v>36</v>
      </c>
      <c r="B17" t="s">
        <v>43</v>
      </c>
      <c r="C17">
        <v>0</v>
      </c>
      <c r="D17" t="s">
        <v>49</v>
      </c>
      <c r="E17" t="s">
        <v>47</v>
      </c>
      <c r="F17">
        <v>0</v>
      </c>
      <c r="G17">
        <v>1</v>
      </c>
      <c r="H17">
        <v>1</v>
      </c>
      <c r="I17" s="27">
        <f t="shared" si="0"/>
        <v>10.829096061547983</v>
      </c>
      <c r="J17" s="28">
        <f t="shared" si="4"/>
        <v>1.9814509976628913E-5</v>
      </c>
      <c r="K17" s="27">
        <f t="shared" ref="K17:K18" si="11">K16</f>
        <v>1.0026903027398755</v>
      </c>
      <c r="L17" s="27">
        <f t="shared" si="6"/>
        <v>1.9761345973413014E-5</v>
      </c>
      <c r="M17" s="47">
        <f>E_step1!M17</f>
        <v>0.5</v>
      </c>
      <c r="N17" s="27">
        <f t="shared" si="1"/>
        <v>9.880672986706507E-6</v>
      </c>
      <c r="O17" s="27">
        <f t="shared" si="10"/>
        <v>0.36670497571209726</v>
      </c>
      <c r="P17" s="27">
        <f t="shared" si="2"/>
        <v>2.6944474826171693E-5</v>
      </c>
      <c r="Q17" s="33">
        <f t="shared" si="3"/>
        <v>0</v>
      </c>
    </row>
    <row r="18" spans="1:17" ht="16" thickBot="1" x14ac:dyDescent="0.25">
      <c r="A18" s="9" t="s">
        <v>36</v>
      </c>
      <c r="B18" s="4" t="s">
        <v>43</v>
      </c>
      <c r="C18" s="4">
        <v>1</v>
      </c>
      <c r="D18" s="4" t="s">
        <v>49</v>
      </c>
      <c r="E18" s="4" t="s">
        <v>48</v>
      </c>
      <c r="F18" s="4">
        <v>0</v>
      </c>
      <c r="G18" s="4">
        <v>0</v>
      </c>
      <c r="H18" s="4">
        <v>0</v>
      </c>
      <c r="I18" s="37">
        <f t="shared" si="0"/>
        <v>0</v>
      </c>
      <c r="J18" s="31">
        <f t="shared" si="4"/>
        <v>1</v>
      </c>
      <c r="K18" s="27">
        <f t="shared" si="11"/>
        <v>1.0026903027398755</v>
      </c>
      <c r="L18" s="27">
        <f t="shared" si="6"/>
        <v>0.99731691556951918</v>
      </c>
      <c r="M18" s="47">
        <f>E_step1!M18</f>
        <v>0.5</v>
      </c>
      <c r="N18" s="27">
        <f t="shared" si="1"/>
        <v>0.49865845778475959</v>
      </c>
      <c r="O18" s="27">
        <f t="shared" si="10"/>
        <v>0.63063170120339518</v>
      </c>
      <c r="P18" s="27">
        <f t="shared" si="2"/>
        <v>0.790728497843037</v>
      </c>
      <c r="Q18" s="33">
        <f t="shared" si="3"/>
        <v>0.790728497843037</v>
      </c>
    </row>
    <row r="19" spans="1:17" x14ac:dyDescent="0.2">
      <c r="A19" s="5" t="s">
        <v>50</v>
      </c>
      <c r="B19" s="6" t="s">
        <v>50</v>
      </c>
      <c r="C19" s="6">
        <v>1</v>
      </c>
      <c r="D19" s="6" t="s">
        <v>51</v>
      </c>
      <c r="E19" s="6" t="s">
        <v>52</v>
      </c>
      <c r="F19">
        <v>0</v>
      </c>
      <c r="G19">
        <v>0</v>
      </c>
      <c r="H19">
        <v>0</v>
      </c>
      <c r="I19" s="27">
        <f t="shared" si="0"/>
        <v>0</v>
      </c>
      <c r="J19" s="28">
        <f t="shared" si="4"/>
        <v>1</v>
      </c>
      <c r="K19" s="27">
        <f>SUM(J19:J20)</f>
        <v>1.0000000699271161</v>
      </c>
      <c r="L19" s="27">
        <f t="shared" si="6"/>
        <v>0.99999993007288879</v>
      </c>
      <c r="M19" s="47">
        <f>E_step1!M19</f>
        <v>1</v>
      </c>
      <c r="N19" s="27">
        <f t="shared" si="1"/>
        <v>0.99999993007288879</v>
      </c>
      <c r="O19" s="27">
        <f>N19</f>
        <v>0.99999993007288879</v>
      </c>
      <c r="P19" s="27">
        <f t="shared" si="2"/>
        <v>1</v>
      </c>
      <c r="Q19" s="33">
        <f t="shared" si="3"/>
        <v>1</v>
      </c>
    </row>
    <row r="20" spans="1:17" ht="16" thickBot="1" x14ac:dyDescent="0.25">
      <c r="A20" s="9" t="s">
        <v>50</v>
      </c>
      <c r="B20" s="4" t="s">
        <v>50</v>
      </c>
      <c r="C20" s="4">
        <v>0</v>
      </c>
      <c r="D20" s="4" t="s">
        <v>51</v>
      </c>
      <c r="E20" s="4" t="s">
        <v>53</v>
      </c>
      <c r="F20" s="4">
        <v>1</v>
      </c>
      <c r="G20" s="4">
        <v>0</v>
      </c>
      <c r="H20" s="4">
        <v>1</v>
      </c>
      <c r="I20" s="37">
        <f t="shared" si="0"/>
        <v>16.475812335625768</v>
      </c>
      <c r="J20" s="31">
        <f t="shared" si="4"/>
        <v>6.9927116118634983E-8</v>
      </c>
      <c r="K20" s="27">
        <f>K19</f>
        <v>1.0000000699271161</v>
      </c>
      <c r="L20" s="27">
        <f t="shared" si="6"/>
        <v>6.9927111228833753E-8</v>
      </c>
      <c r="M20" s="47">
        <f>E_step1!M20</f>
        <v>1</v>
      </c>
      <c r="N20" s="27">
        <f t="shared" si="1"/>
        <v>6.9927111228833753E-8</v>
      </c>
      <c r="O20" s="27">
        <f>N20</f>
        <v>6.9927111228833753E-8</v>
      </c>
      <c r="P20" s="27">
        <f t="shared" si="2"/>
        <v>1</v>
      </c>
      <c r="Q20" s="33">
        <f t="shared" si="3"/>
        <v>0</v>
      </c>
    </row>
    <row r="21" spans="1:17" x14ac:dyDescent="0.2">
      <c r="A21" s="5" t="s">
        <v>50</v>
      </c>
      <c r="B21" s="6" t="s">
        <v>54</v>
      </c>
      <c r="C21" s="6">
        <v>1</v>
      </c>
      <c r="D21" s="6" t="s">
        <v>55</v>
      </c>
      <c r="E21" s="6" t="s">
        <v>56</v>
      </c>
      <c r="F21">
        <v>0</v>
      </c>
      <c r="G21">
        <v>1</v>
      </c>
      <c r="H21">
        <v>0</v>
      </c>
      <c r="I21" s="27">
        <f t="shared" si="0"/>
        <v>4.9035822815879628</v>
      </c>
      <c r="J21" s="28">
        <f t="shared" si="4"/>
        <v>7.4199550365306828E-3</v>
      </c>
      <c r="K21" s="27">
        <f>SUM(J21:J22)</f>
        <v>1.00903903530624E-2</v>
      </c>
      <c r="L21" s="27">
        <f t="shared" si="6"/>
        <v>0.735348661142604</v>
      </c>
      <c r="M21" s="47">
        <f>E_step1!M21</f>
        <v>1</v>
      </c>
      <c r="N21" s="27">
        <f t="shared" si="1"/>
        <v>0.735348661142604</v>
      </c>
      <c r="O21" s="27">
        <f>N21</f>
        <v>0.735348661142604</v>
      </c>
      <c r="P21" s="27">
        <f t="shared" si="2"/>
        <v>1</v>
      </c>
      <c r="Q21" s="33">
        <f t="shared" si="3"/>
        <v>1</v>
      </c>
    </row>
    <row r="22" spans="1:17" ht="16" thickBot="1" x14ac:dyDescent="0.25">
      <c r="A22" s="9" t="s">
        <v>50</v>
      </c>
      <c r="B22" s="4" t="s">
        <v>54</v>
      </c>
      <c r="C22" s="4">
        <v>0</v>
      </c>
      <c r="D22" s="4" t="s">
        <v>55</v>
      </c>
      <c r="E22" s="4" t="s">
        <v>57</v>
      </c>
      <c r="F22" s="4">
        <v>0</v>
      </c>
      <c r="G22" s="4">
        <v>0</v>
      </c>
      <c r="H22" s="4">
        <v>1</v>
      </c>
      <c r="I22" s="37">
        <f t="shared" si="0"/>
        <v>5.9255137799600197</v>
      </c>
      <c r="J22" s="31">
        <f t="shared" si="4"/>
        <v>2.6704353165317163E-3</v>
      </c>
      <c r="K22" s="27">
        <f>K21</f>
        <v>1.00903903530624E-2</v>
      </c>
      <c r="L22" s="27">
        <f t="shared" si="6"/>
        <v>0.26465133885739595</v>
      </c>
      <c r="M22" s="47">
        <f>E_step1!M22</f>
        <v>1</v>
      </c>
      <c r="N22" s="27">
        <f t="shared" si="1"/>
        <v>0.26465133885739595</v>
      </c>
      <c r="O22" s="27">
        <f>N22</f>
        <v>0.26465133885739595</v>
      </c>
      <c r="P22" s="27">
        <f t="shared" si="2"/>
        <v>1</v>
      </c>
      <c r="Q22" s="33">
        <f t="shared" si="3"/>
        <v>0</v>
      </c>
    </row>
    <row r="23" spans="1:17" x14ac:dyDescent="0.2">
      <c r="A23" s="5" t="s">
        <v>58</v>
      </c>
      <c r="B23" s="6" t="s">
        <v>58</v>
      </c>
      <c r="C23" s="6">
        <v>0</v>
      </c>
      <c r="D23" s="6" t="s">
        <v>24</v>
      </c>
      <c r="E23" s="6" t="s">
        <v>21</v>
      </c>
      <c r="F23">
        <v>1</v>
      </c>
      <c r="G23">
        <v>0</v>
      </c>
      <c r="H23">
        <v>1</v>
      </c>
      <c r="I23" s="27">
        <f t="shared" si="0"/>
        <v>16.475812335625768</v>
      </c>
      <c r="J23" s="28">
        <f t="shared" si="4"/>
        <v>6.9927116118634983E-8</v>
      </c>
      <c r="K23" s="27">
        <f>SUM(J23:J24)</f>
        <v>1.0000000699271161</v>
      </c>
      <c r="L23" s="27">
        <f t="shared" si="6"/>
        <v>6.9927111228833753E-8</v>
      </c>
      <c r="M23" s="47">
        <f>E_step1!M23</f>
        <v>0.5</v>
      </c>
      <c r="N23" s="27">
        <f t="shared" si="1"/>
        <v>3.4963555614416877E-8</v>
      </c>
      <c r="O23" s="27">
        <f>N23+N26</f>
        <v>4.8553079205434328E-3</v>
      </c>
      <c r="P23" s="27">
        <f t="shared" si="2"/>
        <v>7.2010995361347879E-6</v>
      </c>
      <c r="Q23" s="33">
        <f t="shared" si="3"/>
        <v>0</v>
      </c>
    </row>
    <row r="24" spans="1:17" x14ac:dyDescent="0.2">
      <c r="A24" s="8" t="s">
        <v>58</v>
      </c>
      <c r="B24" s="1" t="s">
        <v>58</v>
      </c>
      <c r="C24" s="1">
        <v>1</v>
      </c>
      <c r="D24" s="1" t="s">
        <v>24</v>
      </c>
      <c r="E24" s="1" t="s">
        <v>23</v>
      </c>
      <c r="F24" s="1">
        <v>0</v>
      </c>
      <c r="G24" s="1">
        <v>0</v>
      </c>
      <c r="H24" s="1">
        <v>0</v>
      </c>
      <c r="I24" s="36">
        <f t="shared" si="0"/>
        <v>0</v>
      </c>
      <c r="J24" s="29">
        <f t="shared" si="4"/>
        <v>1</v>
      </c>
      <c r="K24" s="27">
        <f>K23</f>
        <v>1.0000000699271161</v>
      </c>
      <c r="L24" s="27">
        <f t="shared" si="6"/>
        <v>0.99999993007288879</v>
      </c>
      <c r="M24" s="47">
        <f>E_step1!M24</f>
        <v>0.5</v>
      </c>
      <c r="N24" s="27">
        <f t="shared" si="1"/>
        <v>0.49999996503644439</v>
      </c>
      <c r="O24" s="27">
        <f>N24+N25</f>
        <v>0.99514469207945666</v>
      </c>
      <c r="P24" s="27">
        <f t="shared" si="2"/>
        <v>0.5024394633424043</v>
      </c>
      <c r="Q24" s="33">
        <f t="shared" si="3"/>
        <v>0.5024394633424043</v>
      </c>
    </row>
    <row r="25" spans="1:17" x14ac:dyDescent="0.2">
      <c r="A25" s="7" t="s">
        <v>58</v>
      </c>
      <c r="B25" t="s">
        <v>58</v>
      </c>
      <c r="C25">
        <v>1</v>
      </c>
      <c r="D25" t="s">
        <v>22</v>
      </c>
      <c r="E25" t="s">
        <v>23</v>
      </c>
      <c r="F25">
        <v>0</v>
      </c>
      <c r="G25">
        <v>0</v>
      </c>
      <c r="H25">
        <v>1</v>
      </c>
      <c r="I25" s="27">
        <f t="shared" si="0"/>
        <v>5.9255137799600197</v>
      </c>
      <c r="J25" s="28">
        <f t="shared" si="4"/>
        <v>2.6704353165317163E-3</v>
      </c>
      <c r="K25" s="27">
        <f>SUM(J25:J26)</f>
        <v>2.6966209783546185E-3</v>
      </c>
      <c r="L25" s="27">
        <f t="shared" si="6"/>
        <v>0.99028945408602442</v>
      </c>
      <c r="M25" s="47">
        <f>E_step1!M25</f>
        <v>0.5</v>
      </c>
      <c r="N25" s="27">
        <f t="shared" si="1"/>
        <v>0.49514472704301221</v>
      </c>
      <c r="O25" s="27">
        <f>O24</f>
        <v>0.99514469207945666</v>
      </c>
      <c r="P25" s="27">
        <f t="shared" si="2"/>
        <v>0.49756053665759564</v>
      </c>
      <c r="Q25" s="33">
        <f t="shared" si="3"/>
        <v>0.49756053665759564</v>
      </c>
    </row>
    <row r="26" spans="1:17" ht="16" thickBot="1" x14ac:dyDescent="0.25">
      <c r="A26" s="9" t="s">
        <v>58</v>
      </c>
      <c r="B26" s="4" t="s">
        <v>58</v>
      </c>
      <c r="C26" s="4">
        <v>0</v>
      </c>
      <c r="D26" s="4" t="s">
        <v>22</v>
      </c>
      <c r="E26" s="4" t="s">
        <v>21</v>
      </c>
      <c r="F26" s="4">
        <v>1</v>
      </c>
      <c r="G26" s="4">
        <v>0</v>
      </c>
      <c r="H26" s="4">
        <v>0</v>
      </c>
      <c r="I26" s="37">
        <f t="shared" si="0"/>
        <v>10.55029855566575</v>
      </c>
      <c r="J26" s="31">
        <f t="shared" si="4"/>
        <v>2.6185661822902428E-5</v>
      </c>
      <c r="K26" s="27">
        <f>K25</f>
        <v>2.6966209783546185E-3</v>
      </c>
      <c r="L26" s="27">
        <f t="shared" si="6"/>
        <v>9.7105459139756375E-3</v>
      </c>
      <c r="M26" s="47">
        <f>E_step1!M26</f>
        <v>0.5</v>
      </c>
      <c r="N26" s="27">
        <f t="shared" si="1"/>
        <v>4.8552729569878187E-3</v>
      </c>
      <c r="O26" s="27">
        <f>O23</f>
        <v>4.8553079205434328E-3</v>
      </c>
      <c r="P26" s="27">
        <f t="shared" si="2"/>
        <v>0.99999279890046389</v>
      </c>
      <c r="Q26" s="33">
        <f t="shared" si="3"/>
        <v>0</v>
      </c>
    </row>
    <row r="27" spans="1:17" x14ac:dyDescent="0.2">
      <c r="A27" s="5" t="s">
        <v>58</v>
      </c>
      <c r="B27" s="6" t="s">
        <v>59</v>
      </c>
      <c r="C27" s="6">
        <v>1</v>
      </c>
      <c r="D27" s="6" t="s">
        <v>60</v>
      </c>
      <c r="E27" s="6" t="s">
        <v>61</v>
      </c>
      <c r="F27">
        <v>0</v>
      </c>
      <c r="G27">
        <v>0</v>
      </c>
      <c r="H27">
        <v>1</v>
      </c>
      <c r="I27" s="27">
        <f t="shared" si="0"/>
        <v>5.9255137799600197</v>
      </c>
      <c r="J27" s="28">
        <f t="shared" si="4"/>
        <v>2.6704353165317163E-3</v>
      </c>
      <c r="K27" s="27">
        <f>SUM(J27:J28)</f>
        <v>1.00903903530624E-2</v>
      </c>
      <c r="L27" s="27">
        <f t="shared" si="6"/>
        <v>0.26465133885739595</v>
      </c>
      <c r="M27" s="47">
        <f>E_step1!M27</f>
        <v>0.5</v>
      </c>
      <c r="N27" s="27">
        <f t="shared" si="1"/>
        <v>0.13232566942869797</v>
      </c>
      <c r="O27" s="27">
        <f>N27+N30</f>
        <v>0.63231576237001319</v>
      </c>
      <c r="P27" s="27">
        <f t="shared" si="2"/>
        <v>0.20927150215696308</v>
      </c>
      <c r="Q27" s="33">
        <f t="shared" si="3"/>
        <v>0.20927150215696308</v>
      </c>
    </row>
    <row r="28" spans="1:17" x14ac:dyDescent="0.2">
      <c r="A28" s="8" t="s">
        <v>58</v>
      </c>
      <c r="B28" s="1" t="s">
        <v>59</v>
      </c>
      <c r="C28" s="1">
        <v>0</v>
      </c>
      <c r="D28" s="1" t="s">
        <v>60</v>
      </c>
      <c r="E28" s="1" t="s">
        <v>62</v>
      </c>
      <c r="F28" s="1">
        <v>0</v>
      </c>
      <c r="G28" s="1">
        <v>1</v>
      </c>
      <c r="H28" s="1">
        <v>0</v>
      </c>
      <c r="I28" s="36">
        <f t="shared" si="0"/>
        <v>4.9035822815879628</v>
      </c>
      <c r="J28" s="29">
        <f t="shared" si="4"/>
        <v>7.4199550365306828E-3</v>
      </c>
      <c r="K28" s="27">
        <f>K27</f>
        <v>1.00903903530624E-2</v>
      </c>
      <c r="L28" s="27">
        <f t="shared" si="6"/>
        <v>0.735348661142604</v>
      </c>
      <c r="M28" s="47">
        <f>E_step1!M28</f>
        <v>0.5</v>
      </c>
      <c r="N28" s="27">
        <f t="shared" si="1"/>
        <v>0.367674330571302</v>
      </c>
      <c r="O28" s="27">
        <f>N28+N29</f>
        <v>0.36768423762998681</v>
      </c>
      <c r="P28" s="27">
        <f t="shared" si="2"/>
        <v>0.99997305552517379</v>
      </c>
      <c r="Q28" s="33">
        <f t="shared" si="3"/>
        <v>0</v>
      </c>
    </row>
    <row r="29" spans="1:17" x14ac:dyDescent="0.2">
      <c r="A29" s="7" t="s">
        <v>58</v>
      </c>
      <c r="B29" t="s">
        <v>59</v>
      </c>
      <c r="C29">
        <v>0</v>
      </c>
      <c r="D29" t="s">
        <v>63</v>
      </c>
      <c r="E29" t="s">
        <v>62</v>
      </c>
      <c r="F29">
        <v>0</v>
      </c>
      <c r="G29">
        <v>1</v>
      </c>
      <c r="H29">
        <v>1</v>
      </c>
      <c r="I29" s="27">
        <f t="shared" si="0"/>
        <v>10.829096061547983</v>
      </c>
      <c r="J29" s="28">
        <f t="shared" si="4"/>
        <v>1.9814509976628913E-5</v>
      </c>
      <c r="K29" s="27">
        <f>SUM(J29:J30)</f>
        <v>1.0000198145099766</v>
      </c>
      <c r="L29" s="27">
        <f t="shared" si="6"/>
        <v>1.9814117369602617E-5</v>
      </c>
      <c r="M29" s="47">
        <f>E_step1!M29</f>
        <v>0.5</v>
      </c>
      <c r="N29" s="27">
        <f t="shared" si="1"/>
        <v>9.9070586848013084E-6</v>
      </c>
      <c r="O29" s="27">
        <f>O28</f>
        <v>0.36768423762998681</v>
      </c>
      <c r="P29" s="27">
        <f t="shared" si="2"/>
        <v>2.6944474826171689E-5</v>
      </c>
      <c r="Q29" s="33">
        <f t="shared" si="3"/>
        <v>0</v>
      </c>
    </row>
    <row r="30" spans="1:17" ht="16" thickBot="1" x14ac:dyDescent="0.25">
      <c r="A30" s="9" t="s">
        <v>58</v>
      </c>
      <c r="B30" s="4" t="s">
        <v>59</v>
      </c>
      <c r="C30" s="4">
        <v>1</v>
      </c>
      <c r="D30" s="4" t="s">
        <v>63</v>
      </c>
      <c r="E30" s="4" t="s">
        <v>61</v>
      </c>
      <c r="F30" s="4">
        <v>0</v>
      </c>
      <c r="G30" s="4">
        <v>0</v>
      </c>
      <c r="H30" s="4">
        <v>0</v>
      </c>
      <c r="I30" s="37">
        <f t="shared" si="0"/>
        <v>0</v>
      </c>
      <c r="J30" s="31">
        <f t="shared" si="4"/>
        <v>1</v>
      </c>
      <c r="K30" s="27">
        <f>K29</f>
        <v>1.0000198145099766</v>
      </c>
      <c r="L30" s="27">
        <f t="shared" si="6"/>
        <v>0.99998018588263049</v>
      </c>
      <c r="M30" s="47">
        <f>E_step1!M30</f>
        <v>0.5</v>
      </c>
      <c r="N30" s="27">
        <f t="shared" si="1"/>
        <v>0.49999009294131525</v>
      </c>
      <c r="O30" s="27">
        <f>O27</f>
        <v>0.63231576237001319</v>
      </c>
      <c r="P30" s="27">
        <f t="shared" si="2"/>
        <v>0.790728497843037</v>
      </c>
      <c r="Q30" s="33">
        <f t="shared" si="3"/>
        <v>0.790728497843037</v>
      </c>
    </row>
    <row r="31" spans="1:17" x14ac:dyDescent="0.2">
      <c r="A31" s="5" t="s">
        <v>64</v>
      </c>
      <c r="B31" s="6" t="s">
        <v>64</v>
      </c>
      <c r="C31" s="6">
        <v>1</v>
      </c>
      <c r="D31" s="6" t="s">
        <v>20</v>
      </c>
      <c r="E31" s="6" t="s">
        <v>19</v>
      </c>
      <c r="F31">
        <v>0</v>
      </c>
      <c r="G31">
        <v>0</v>
      </c>
      <c r="H31">
        <v>0</v>
      </c>
      <c r="I31" s="27">
        <f t="shared" si="0"/>
        <v>0</v>
      </c>
      <c r="J31" s="28">
        <f t="shared" si="4"/>
        <v>1</v>
      </c>
      <c r="K31" s="27">
        <f>SUM(J31:J34)</f>
        <v>1.0026705054303835</v>
      </c>
      <c r="L31" s="27">
        <f t="shared" si="6"/>
        <v>0.99733660717461992</v>
      </c>
      <c r="M31" s="47">
        <f>E_step1!M31</f>
        <v>1</v>
      </c>
      <c r="N31" s="27">
        <f t="shared" si="1"/>
        <v>0.99733660717461992</v>
      </c>
      <c r="O31" s="27">
        <f>N31</f>
        <v>0.99733660717461992</v>
      </c>
      <c r="P31" s="27">
        <f t="shared" si="2"/>
        <v>1</v>
      </c>
      <c r="Q31" s="33">
        <f t="shared" si="3"/>
        <v>1</v>
      </c>
    </row>
    <row r="32" spans="1:17" x14ac:dyDescent="0.2">
      <c r="A32" s="7" t="s">
        <v>64</v>
      </c>
      <c r="B32" t="s">
        <v>64</v>
      </c>
      <c r="C32">
        <v>0</v>
      </c>
      <c r="D32" t="s">
        <v>20</v>
      </c>
      <c r="E32" t="s">
        <v>17</v>
      </c>
      <c r="F32">
        <v>0</v>
      </c>
      <c r="G32">
        <v>0</v>
      </c>
      <c r="H32">
        <v>1</v>
      </c>
      <c r="I32" s="27">
        <f t="shared" si="0"/>
        <v>5.9255137799600197</v>
      </c>
      <c r="J32" s="28">
        <f t="shared" si="4"/>
        <v>2.6704353165317163E-3</v>
      </c>
      <c r="K32" s="27">
        <f>K31</f>
        <v>1.0026705054303835</v>
      </c>
      <c r="L32" s="27">
        <f t="shared" si="6"/>
        <v>2.6633228982690244E-3</v>
      </c>
      <c r="M32" s="47">
        <f>E_step1!M32</f>
        <v>1</v>
      </c>
      <c r="N32" s="27">
        <f t="shared" si="1"/>
        <v>2.6633228982690244E-3</v>
      </c>
      <c r="O32" s="27">
        <f t="shared" ref="O32:O38" si="12">N32</f>
        <v>2.6633228982690244E-3</v>
      </c>
      <c r="P32" s="27">
        <f t="shared" si="2"/>
        <v>1</v>
      </c>
      <c r="Q32" s="33">
        <f t="shared" si="3"/>
        <v>0</v>
      </c>
    </row>
    <row r="33" spans="1:17" x14ac:dyDescent="0.2">
      <c r="A33" s="7" t="s">
        <v>64</v>
      </c>
      <c r="B33" t="s">
        <v>64</v>
      </c>
      <c r="C33">
        <v>0</v>
      </c>
      <c r="D33" t="s">
        <v>20</v>
      </c>
      <c r="E33" t="s">
        <v>16</v>
      </c>
      <c r="F33">
        <v>1</v>
      </c>
      <c r="G33">
        <v>0</v>
      </c>
      <c r="H33">
        <v>2</v>
      </c>
      <c r="I33" s="27">
        <f t="shared" si="0"/>
        <v>22.401326115585789</v>
      </c>
      <c r="J33" s="28">
        <f t="shared" si="4"/>
        <v>1.867358404664169E-10</v>
      </c>
      <c r="K33" s="27">
        <f t="shared" ref="K33:K34" si="13">K32</f>
        <v>1.0026705054303835</v>
      </c>
      <c r="L33" s="27">
        <f t="shared" si="6"/>
        <v>1.8623848956867733E-10</v>
      </c>
      <c r="M33" s="47">
        <f>E_step1!M33</f>
        <v>1</v>
      </c>
      <c r="N33" s="27">
        <f t="shared" si="1"/>
        <v>1.8623848956867733E-10</v>
      </c>
      <c r="O33" s="27">
        <f t="shared" si="12"/>
        <v>1.8623848956867733E-10</v>
      </c>
      <c r="P33" s="27">
        <f t="shared" si="2"/>
        <v>1</v>
      </c>
      <c r="Q33" s="33">
        <f t="shared" si="3"/>
        <v>0</v>
      </c>
    </row>
    <row r="34" spans="1:17" ht="16" thickBot="1" x14ac:dyDescent="0.25">
      <c r="A34" s="9" t="s">
        <v>64</v>
      </c>
      <c r="B34" s="4" t="s">
        <v>64</v>
      </c>
      <c r="C34" s="4">
        <v>0</v>
      </c>
      <c r="D34" s="4" t="s">
        <v>20</v>
      </c>
      <c r="E34" s="4" t="s">
        <v>18</v>
      </c>
      <c r="F34" s="4">
        <v>1</v>
      </c>
      <c r="G34" s="4">
        <v>0</v>
      </c>
      <c r="H34" s="4">
        <v>1</v>
      </c>
      <c r="I34" s="37">
        <f t="shared" si="0"/>
        <v>16.475812335625768</v>
      </c>
      <c r="J34" s="31">
        <f t="shared" si="4"/>
        <v>6.9927116118634983E-8</v>
      </c>
      <c r="K34" s="27">
        <f t="shared" si="13"/>
        <v>1.0026705054303835</v>
      </c>
      <c r="L34" s="27">
        <f t="shared" si="6"/>
        <v>6.9740872739265092E-8</v>
      </c>
      <c r="M34" s="47">
        <f>E_step1!M34</f>
        <v>1</v>
      </c>
      <c r="N34" s="27">
        <f t="shared" si="1"/>
        <v>6.9740872739265092E-8</v>
      </c>
      <c r="O34" s="27">
        <f t="shared" si="12"/>
        <v>6.9740872739265092E-8</v>
      </c>
      <c r="P34" s="27">
        <f t="shared" si="2"/>
        <v>1</v>
      </c>
      <c r="Q34" s="33">
        <f t="shared" si="3"/>
        <v>0</v>
      </c>
    </row>
    <row r="35" spans="1:17" x14ac:dyDescent="0.2">
      <c r="A35" s="5" t="s">
        <v>64</v>
      </c>
      <c r="B35" s="6" t="s">
        <v>65</v>
      </c>
      <c r="C35" s="6">
        <v>1</v>
      </c>
      <c r="D35" s="6" t="s">
        <v>66</v>
      </c>
      <c r="E35" s="6" t="s">
        <v>67</v>
      </c>
      <c r="F35">
        <v>0</v>
      </c>
      <c r="G35">
        <v>1</v>
      </c>
      <c r="H35">
        <v>0</v>
      </c>
      <c r="I35" s="27">
        <f t="shared" ref="I35:I62" si="14">SUMPRODUCT(F35:H35, F$2:H$2)</f>
        <v>4.9035822815879628</v>
      </c>
      <c r="J35" s="28">
        <f t="shared" si="4"/>
        <v>7.4199550365306828E-3</v>
      </c>
      <c r="K35" s="27">
        <f>SUM(J35:J38)</f>
        <v>1.0117336087818807E-2</v>
      </c>
      <c r="L35" s="27">
        <f t="shared" si="6"/>
        <v>0.73339019007822126</v>
      </c>
      <c r="M35" s="47">
        <f>E_step1!M35</f>
        <v>1</v>
      </c>
      <c r="N35" s="27">
        <f t="shared" si="1"/>
        <v>0.73339019007822126</v>
      </c>
      <c r="O35" s="27">
        <f t="shared" si="12"/>
        <v>0.73339019007822126</v>
      </c>
      <c r="P35" s="27">
        <f t="shared" si="2"/>
        <v>1</v>
      </c>
      <c r="Q35" s="33">
        <f t="shared" si="3"/>
        <v>1</v>
      </c>
    </row>
    <row r="36" spans="1:17" x14ac:dyDescent="0.2">
      <c r="A36" s="7" t="s">
        <v>64</v>
      </c>
      <c r="B36" t="s">
        <v>65</v>
      </c>
      <c r="C36">
        <v>0</v>
      </c>
      <c r="D36" t="s">
        <v>66</v>
      </c>
      <c r="E36" t="s">
        <v>68</v>
      </c>
      <c r="F36">
        <v>0</v>
      </c>
      <c r="G36">
        <v>1</v>
      </c>
      <c r="H36">
        <v>1</v>
      </c>
      <c r="I36" s="27">
        <f t="shared" si="14"/>
        <v>10.829096061547983</v>
      </c>
      <c r="J36" s="28">
        <f t="shared" si="4"/>
        <v>1.9814509976628913E-5</v>
      </c>
      <c r="K36" s="27">
        <f>K35</f>
        <v>1.0117336087818807E-2</v>
      </c>
      <c r="L36" s="27">
        <f t="shared" si="6"/>
        <v>1.9584710643827902E-3</v>
      </c>
      <c r="M36" s="47">
        <f>E_step1!M36</f>
        <v>1</v>
      </c>
      <c r="N36" s="27">
        <f t="shared" si="1"/>
        <v>1.9584710643827902E-3</v>
      </c>
      <c r="O36" s="27">
        <f t="shared" si="12"/>
        <v>1.9584710643827902E-3</v>
      </c>
      <c r="P36" s="27">
        <f t="shared" si="2"/>
        <v>1</v>
      </c>
      <c r="Q36" s="33">
        <f t="shared" si="3"/>
        <v>0</v>
      </c>
    </row>
    <row r="37" spans="1:17" x14ac:dyDescent="0.2">
      <c r="A37" s="7" t="s">
        <v>64</v>
      </c>
      <c r="B37" t="s">
        <v>65</v>
      </c>
      <c r="C37">
        <v>0</v>
      </c>
      <c r="D37" t="s">
        <v>66</v>
      </c>
      <c r="E37" t="s">
        <v>69</v>
      </c>
      <c r="F37">
        <v>0</v>
      </c>
      <c r="G37">
        <v>0</v>
      </c>
      <c r="H37">
        <v>2</v>
      </c>
      <c r="I37" s="27">
        <f t="shared" si="14"/>
        <v>11.851027559920039</v>
      </c>
      <c r="J37" s="28">
        <f t="shared" si="4"/>
        <v>7.1312247797798469E-6</v>
      </c>
      <c r="K37" s="27">
        <f t="shared" ref="K37:K38" si="15">K36</f>
        <v>1.0117336087818807E-2</v>
      </c>
      <c r="L37" s="27">
        <f t="shared" si="6"/>
        <v>7.0485202012472291E-4</v>
      </c>
      <c r="M37" s="47">
        <f>E_step1!M37</f>
        <v>1</v>
      </c>
      <c r="N37" s="27">
        <f t="shared" si="1"/>
        <v>7.0485202012472291E-4</v>
      </c>
      <c r="O37" s="27">
        <f t="shared" si="12"/>
        <v>7.0485202012472291E-4</v>
      </c>
      <c r="P37" s="27">
        <f t="shared" si="2"/>
        <v>1</v>
      </c>
      <c r="Q37" s="33">
        <f t="shared" si="3"/>
        <v>0</v>
      </c>
    </row>
    <row r="38" spans="1:17" ht="16" thickBot="1" x14ac:dyDescent="0.25">
      <c r="A38" s="9" t="s">
        <v>64</v>
      </c>
      <c r="B38" s="4" t="s">
        <v>65</v>
      </c>
      <c r="C38" s="4">
        <v>0</v>
      </c>
      <c r="D38" s="4" t="s">
        <v>66</v>
      </c>
      <c r="E38" s="4" t="s">
        <v>70</v>
      </c>
      <c r="F38" s="4">
        <v>0</v>
      </c>
      <c r="G38" s="4">
        <v>0</v>
      </c>
      <c r="H38" s="4">
        <v>1</v>
      </c>
      <c r="I38" s="37">
        <f t="shared" si="14"/>
        <v>5.9255137799600197</v>
      </c>
      <c r="J38" s="31">
        <f t="shared" si="4"/>
        <v>2.6704353165317163E-3</v>
      </c>
      <c r="K38" s="27">
        <f t="shared" si="15"/>
        <v>1.0117336087818807E-2</v>
      </c>
      <c r="L38" s="27">
        <f t="shared" si="6"/>
        <v>0.26394648683727129</v>
      </c>
      <c r="M38" s="47">
        <f>E_step1!M38</f>
        <v>1</v>
      </c>
      <c r="N38" s="27">
        <f t="shared" si="1"/>
        <v>0.26394648683727129</v>
      </c>
      <c r="O38" s="27">
        <f t="shared" si="12"/>
        <v>0.26394648683727129</v>
      </c>
      <c r="P38" s="27">
        <f t="shared" si="2"/>
        <v>1</v>
      </c>
      <c r="Q38" s="33">
        <f t="shared" si="3"/>
        <v>0</v>
      </c>
    </row>
    <row r="39" spans="1:17" x14ac:dyDescent="0.2">
      <c r="A39" s="5" t="s">
        <v>71</v>
      </c>
      <c r="B39" s="6" t="s">
        <v>71</v>
      </c>
      <c r="C39" s="6">
        <v>0</v>
      </c>
      <c r="D39" s="6" t="s">
        <v>15</v>
      </c>
      <c r="E39" s="6" t="s">
        <v>12</v>
      </c>
      <c r="F39">
        <v>1</v>
      </c>
      <c r="G39">
        <v>0</v>
      </c>
      <c r="H39">
        <v>1</v>
      </c>
      <c r="I39" s="27">
        <f t="shared" si="14"/>
        <v>16.475812335625768</v>
      </c>
      <c r="J39" s="28">
        <f t="shared" si="4"/>
        <v>6.9927116118634983E-8</v>
      </c>
      <c r="K39" s="27">
        <f>SUM(J39:J40)</f>
        <v>1.0000000699271161</v>
      </c>
      <c r="L39" s="27">
        <f t="shared" si="6"/>
        <v>6.9927111228833753E-8</v>
      </c>
      <c r="M39" s="47">
        <f>E_step1!M39</f>
        <v>0.5</v>
      </c>
      <c r="N39" s="27">
        <f t="shared" si="1"/>
        <v>3.4963555614416877E-8</v>
      </c>
      <c r="O39" s="27">
        <f>N39+N41</f>
        <v>4.8553079205434328E-3</v>
      </c>
      <c r="P39" s="27">
        <f t="shared" si="2"/>
        <v>7.2010995361347879E-6</v>
      </c>
      <c r="Q39" s="33">
        <f t="shared" si="3"/>
        <v>0</v>
      </c>
    </row>
    <row r="40" spans="1:17" x14ac:dyDescent="0.2">
      <c r="A40" s="8" t="s">
        <v>71</v>
      </c>
      <c r="B40" s="1" t="s">
        <v>71</v>
      </c>
      <c r="C40" s="1">
        <v>1</v>
      </c>
      <c r="D40" s="1" t="s">
        <v>15</v>
      </c>
      <c r="E40" s="1" t="s">
        <v>14</v>
      </c>
      <c r="F40" s="1">
        <v>0</v>
      </c>
      <c r="G40" s="1">
        <v>0</v>
      </c>
      <c r="H40" s="1">
        <v>0</v>
      </c>
      <c r="I40" s="36">
        <f t="shared" si="14"/>
        <v>0</v>
      </c>
      <c r="J40" s="29">
        <f t="shared" si="4"/>
        <v>1</v>
      </c>
      <c r="K40" s="27">
        <f>K39</f>
        <v>1.0000000699271161</v>
      </c>
      <c r="L40" s="27">
        <f t="shared" si="6"/>
        <v>0.99999993007288879</v>
      </c>
      <c r="M40" s="47">
        <f>E_step1!M40</f>
        <v>0.5</v>
      </c>
      <c r="N40" s="27">
        <f t="shared" si="1"/>
        <v>0.49999996503644439</v>
      </c>
      <c r="O40" s="27">
        <f>N40+N42</f>
        <v>0.99514469207945666</v>
      </c>
      <c r="P40" s="27">
        <f t="shared" si="2"/>
        <v>0.5024394633424043</v>
      </c>
      <c r="Q40" s="33">
        <f t="shared" si="3"/>
        <v>0.5024394633424043</v>
      </c>
    </row>
    <row r="41" spans="1:17" x14ac:dyDescent="0.2">
      <c r="A41" s="7" t="s">
        <v>71</v>
      </c>
      <c r="B41" t="s">
        <v>71</v>
      </c>
      <c r="C41">
        <v>0</v>
      </c>
      <c r="D41" t="s">
        <v>13</v>
      </c>
      <c r="E41" t="s">
        <v>12</v>
      </c>
      <c r="F41">
        <v>1</v>
      </c>
      <c r="G41">
        <v>0</v>
      </c>
      <c r="H41">
        <v>0</v>
      </c>
      <c r="I41" s="27">
        <f t="shared" si="14"/>
        <v>10.55029855566575</v>
      </c>
      <c r="J41" s="28">
        <f t="shared" si="4"/>
        <v>2.6185661822902428E-5</v>
      </c>
      <c r="K41" s="27">
        <f>SUM(J41:J42)</f>
        <v>2.6966209783546185E-3</v>
      </c>
      <c r="L41" s="27">
        <f t="shared" si="6"/>
        <v>9.7105459139756375E-3</v>
      </c>
      <c r="M41" s="47">
        <f>E_step1!M41</f>
        <v>0.5</v>
      </c>
      <c r="N41" s="27">
        <f t="shared" si="1"/>
        <v>4.8552729569878187E-3</v>
      </c>
      <c r="O41" s="27">
        <f>O39</f>
        <v>4.8553079205434328E-3</v>
      </c>
      <c r="P41" s="27">
        <f t="shared" si="2"/>
        <v>0.99999279890046389</v>
      </c>
      <c r="Q41" s="33">
        <f t="shared" si="3"/>
        <v>0</v>
      </c>
    </row>
    <row r="42" spans="1:17" ht="16" thickBot="1" x14ac:dyDescent="0.25">
      <c r="A42" s="9" t="s">
        <v>71</v>
      </c>
      <c r="B42" s="4" t="s">
        <v>71</v>
      </c>
      <c r="C42" s="4">
        <v>1</v>
      </c>
      <c r="D42" s="4" t="s">
        <v>13</v>
      </c>
      <c r="E42" s="4" t="s">
        <v>14</v>
      </c>
      <c r="F42" s="4">
        <v>0</v>
      </c>
      <c r="G42" s="4">
        <v>0</v>
      </c>
      <c r="H42" s="4">
        <v>1</v>
      </c>
      <c r="I42" s="37">
        <f t="shared" si="14"/>
        <v>5.9255137799600197</v>
      </c>
      <c r="J42" s="31">
        <f t="shared" si="4"/>
        <v>2.6704353165317163E-3</v>
      </c>
      <c r="K42" s="27">
        <f>K41</f>
        <v>2.6966209783546185E-3</v>
      </c>
      <c r="L42" s="27">
        <f t="shared" si="6"/>
        <v>0.99028945408602442</v>
      </c>
      <c r="M42" s="47">
        <f>E_step1!M42</f>
        <v>0.5</v>
      </c>
      <c r="N42" s="27">
        <f t="shared" si="1"/>
        <v>0.49514472704301221</v>
      </c>
      <c r="O42" s="27">
        <f>O40</f>
        <v>0.99514469207945666</v>
      </c>
      <c r="P42" s="27">
        <f t="shared" si="2"/>
        <v>0.49756053665759564</v>
      </c>
      <c r="Q42" s="33">
        <f t="shared" si="3"/>
        <v>0.49756053665759564</v>
      </c>
    </row>
    <row r="43" spans="1:17" x14ac:dyDescent="0.2">
      <c r="A43" s="5" t="s">
        <v>71</v>
      </c>
      <c r="B43" s="6" t="s">
        <v>72</v>
      </c>
      <c r="C43" s="6">
        <v>1</v>
      </c>
      <c r="D43" s="6" t="s">
        <v>73</v>
      </c>
      <c r="E43" s="6" t="s">
        <v>74</v>
      </c>
      <c r="F43">
        <v>0</v>
      </c>
      <c r="G43">
        <v>0</v>
      </c>
      <c r="H43">
        <v>1</v>
      </c>
      <c r="I43" s="27">
        <f t="shared" si="14"/>
        <v>5.9255137799600197</v>
      </c>
      <c r="J43" s="28">
        <f t="shared" si="4"/>
        <v>2.6704353165317163E-3</v>
      </c>
      <c r="K43" s="27">
        <f>SUM(J43:J44)</f>
        <v>1.00903903530624E-2</v>
      </c>
      <c r="L43" s="27">
        <f t="shared" si="6"/>
        <v>0.26465133885739595</v>
      </c>
      <c r="M43" s="47">
        <f>E_step1!M43</f>
        <v>0.5</v>
      </c>
      <c r="N43" s="27">
        <f t="shared" si="1"/>
        <v>0.13232566942869797</v>
      </c>
      <c r="O43" s="27">
        <f>N43+N45</f>
        <v>0.63231576237001319</v>
      </c>
      <c r="P43" s="27">
        <f t="shared" si="2"/>
        <v>0.20927150215696308</v>
      </c>
      <c r="Q43" s="33">
        <f t="shared" si="3"/>
        <v>0.20927150215696308</v>
      </c>
    </row>
    <row r="44" spans="1:17" x14ac:dyDescent="0.2">
      <c r="A44" s="8" t="s">
        <v>71</v>
      </c>
      <c r="B44" s="1" t="s">
        <v>72</v>
      </c>
      <c r="C44" s="1">
        <v>0</v>
      </c>
      <c r="D44" s="1" t="s">
        <v>73</v>
      </c>
      <c r="E44" s="1" t="s">
        <v>75</v>
      </c>
      <c r="F44" s="1">
        <v>0</v>
      </c>
      <c r="G44" s="1">
        <v>1</v>
      </c>
      <c r="H44" s="1">
        <v>0</v>
      </c>
      <c r="I44" s="36">
        <f t="shared" si="14"/>
        <v>4.9035822815879628</v>
      </c>
      <c r="J44" s="29">
        <f t="shared" si="4"/>
        <v>7.4199550365306828E-3</v>
      </c>
      <c r="K44" s="27">
        <f>K43</f>
        <v>1.00903903530624E-2</v>
      </c>
      <c r="L44" s="27">
        <f t="shared" si="6"/>
        <v>0.735348661142604</v>
      </c>
      <c r="M44" s="47">
        <f>E_step1!M44</f>
        <v>0.5</v>
      </c>
      <c r="N44" s="27">
        <f t="shared" si="1"/>
        <v>0.367674330571302</v>
      </c>
      <c r="O44" s="27">
        <f>N44+N46</f>
        <v>0.36768423762998681</v>
      </c>
      <c r="P44" s="27">
        <f t="shared" si="2"/>
        <v>0.99997305552517379</v>
      </c>
      <c r="Q44" s="33">
        <f t="shared" si="3"/>
        <v>0</v>
      </c>
    </row>
    <row r="45" spans="1:17" x14ac:dyDescent="0.2">
      <c r="A45" s="7" t="s">
        <v>71</v>
      </c>
      <c r="B45" t="s">
        <v>72</v>
      </c>
      <c r="C45">
        <v>1</v>
      </c>
      <c r="D45" t="s">
        <v>76</v>
      </c>
      <c r="E45" t="s">
        <v>74</v>
      </c>
      <c r="F45">
        <v>0</v>
      </c>
      <c r="G45">
        <v>0</v>
      </c>
      <c r="H45">
        <v>0</v>
      </c>
      <c r="I45" s="27">
        <f t="shared" si="14"/>
        <v>0</v>
      </c>
      <c r="J45" s="28">
        <f t="shared" si="4"/>
        <v>1</v>
      </c>
      <c r="K45" s="27">
        <f>SUM(J45:J46)</f>
        <v>1.0000198145099766</v>
      </c>
      <c r="L45" s="27">
        <f t="shared" si="6"/>
        <v>0.99998018588263049</v>
      </c>
      <c r="M45" s="47">
        <f>E_step1!M45</f>
        <v>0.5</v>
      </c>
      <c r="N45" s="27">
        <f t="shared" si="1"/>
        <v>0.49999009294131525</v>
      </c>
      <c r="O45" s="27">
        <f>O43</f>
        <v>0.63231576237001319</v>
      </c>
      <c r="P45" s="27">
        <f t="shared" si="2"/>
        <v>0.790728497843037</v>
      </c>
      <c r="Q45" s="33">
        <f t="shared" si="3"/>
        <v>0.790728497843037</v>
      </c>
    </row>
    <row r="46" spans="1:17" ht="16" thickBot="1" x14ac:dyDescent="0.25">
      <c r="A46" s="9" t="s">
        <v>71</v>
      </c>
      <c r="B46" s="4" t="s">
        <v>72</v>
      </c>
      <c r="C46" s="4">
        <v>0</v>
      </c>
      <c r="D46" s="4" t="s">
        <v>76</v>
      </c>
      <c r="E46" s="4" t="s">
        <v>75</v>
      </c>
      <c r="F46" s="4">
        <v>0</v>
      </c>
      <c r="G46" s="4">
        <v>1</v>
      </c>
      <c r="H46" s="4">
        <v>1</v>
      </c>
      <c r="I46" s="37">
        <f t="shared" si="14"/>
        <v>10.829096061547983</v>
      </c>
      <c r="J46" s="31">
        <f t="shared" si="4"/>
        <v>1.9814509976628913E-5</v>
      </c>
      <c r="K46" s="27">
        <f>K45</f>
        <v>1.0000198145099766</v>
      </c>
      <c r="L46" s="27">
        <f t="shared" si="6"/>
        <v>1.9814117369602617E-5</v>
      </c>
      <c r="M46" s="47">
        <f>E_step1!M46</f>
        <v>0.5</v>
      </c>
      <c r="N46" s="27">
        <f t="shared" si="1"/>
        <v>9.9070586848013084E-6</v>
      </c>
      <c r="O46" s="27">
        <f>O44</f>
        <v>0.36768423762998681</v>
      </c>
      <c r="P46" s="27">
        <f t="shared" si="2"/>
        <v>2.6944474826171689E-5</v>
      </c>
      <c r="Q46" s="33">
        <f t="shared" si="3"/>
        <v>0</v>
      </c>
    </row>
    <row r="47" spans="1:17" x14ac:dyDescent="0.2">
      <c r="A47" s="5" t="s">
        <v>77</v>
      </c>
      <c r="B47" s="6" t="s">
        <v>77</v>
      </c>
      <c r="C47" s="6">
        <v>0</v>
      </c>
      <c r="D47" s="6" t="s">
        <v>11</v>
      </c>
      <c r="E47" s="6" t="s">
        <v>7</v>
      </c>
      <c r="F47">
        <v>1</v>
      </c>
      <c r="G47">
        <v>0</v>
      </c>
      <c r="H47">
        <v>2</v>
      </c>
      <c r="I47" s="27">
        <f t="shared" si="14"/>
        <v>22.401326115585789</v>
      </c>
      <c r="J47" s="28">
        <f t="shared" si="4"/>
        <v>1.867358404664169E-10</v>
      </c>
      <c r="K47" s="27">
        <f>SUM(J47:J50)</f>
        <v>1.0026705054303837</v>
      </c>
      <c r="L47" s="27">
        <f t="shared" si="6"/>
        <v>1.8623848956867728E-10</v>
      </c>
      <c r="M47" s="47">
        <f>E_step1!M47</f>
        <v>1</v>
      </c>
      <c r="N47" s="27">
        <f t="shared" si="1"/>
        <v>1.8623848956867728E-10</v>
      </c>
      <c r="O47" s="27">
        <f>N47</f>
        <v>1.8623848956867728E-10</v>
      </c>
      <c r="P47" s="27">
        <f t="shared" si="2"/>
        <v>1</v>
      </c>
      <c r="Q47" s="33">
        <f t="shared" si="3"/>
        <v>0</v>
      </c>
    </row>
    <row r="48" spans="1:17" x14ac:dyDescent="0.2">
      <c r="A48" s="7" t="s">
        <v>77</v>
      </c>
      <c r="B48" t="s">
        <v>77</v>
      </c>
      <c r="C48">
        <v>0</v>
      </c>
      <c r="D48" t="s">
        <v>11</v>
      </c>
      <c r="E48" t="s">
        <v>8</v>
      </c>
      <c r="F48">
        <v>0</v>
      </c>
      <c r="G48">
        <v>0</v>
      </c>
      <c r="H48">
        <v>1</v>
      </c>
      <c r="I48" s="27">
        <f t="shared" si="14"/>
        <v>5.9255137799600197</v>
      </c>
      <c r="J48" s="28">
        <f t="shared" si="4"/>
        <v>2.6704353165317163E-3</v>
      </c>
      <c r="K48" s="27">
        <f>K47</f>
        <v>1.0026705054303837</v>
      </c>
      <c r="L48" s="27">
        <f t="shared" si="6"/>
        <v>2.6633228982690235E-3</v>
      </c>
      <c r="M48" s="47">
        <f>E_step1!M48</f>
        <v>1</v>
      </c>
      <c r="N48" s="27">
        <f t="shared" si="1"/>
        <v>2.6633228982690235E-3</v>
      </c>
      <c r="O48" s="27">
        <f t="shared" ref="O48:O62" si="16">N48</f>
        <v>2.6633228982690235E-3</v>
      </c>
      <c r="P48" s="27">
        <f t="shared" si="2"/>
        <v>1</v>
      </c>
      <c r="Q48" s="33">
        <f t="shared" si="3"/>
        <v>0</v>
      </c>
    </row>
    <row r="49" spans="1:17" x14ac:dyDescent="0.2">
      <c r="A49" s="7" t="s">
        <v>77</v>
      </c>
      <c r="B49" t="s">
        <v>77</v>
      </c>
      <c r="C49">
        <v>0</v>
      </c>
      <c r="D49" t="s">
        <v>11</v>
      </c>
      <c r="E49" t="s">
        <v>9</v>
      </c>
      <c r="F49">
        <v>1</v>
      </c>
      <c r="G49">
        <v>0</v>
      </c>
      <c r="H49">
        <v>1</v>
      </c>
      <c r="I49" s="27">
        <f t="shared" si="14"/>
        <v>16.475812335625768</v>
      </c>
      <c r="J49" s="28">
        <f t="shared" si="4"/>
        <v>6.9927116118634983E-8</v>
      </c>
      <c r="K49" s="27">
        <f t="shared" ref="K49:K50" si="17">K48</f>
        <v>1.0026705054303837</v>
      </c>
      <c r="L49" s="27">
        <f t="shared" si="6"/>
        <v>6.9740872739265079E-8</v>
      </c>
      <c r="M49" s="47">
        <f>E_step1!M49</f>
        <v>1</v>
      </c>
      <c r="N49" s="27">
        <f t="shared" si="1"/>
        <v>6.9740872739265079E-8</v>
      </c>
      <c r="O49" s="27">
        <f t="shared" si="16"/>
        <v>6.9740872739265079E-8</v>
      </c>
      <c r="P49" s="27">
        <f t="shared" si="2"/>
        <v>1</v>
      </c>
      <c r="Q49" s="33">
        <f t="shared" si="3"/>
        <v>0</v>
      </c>
    </row>
    <row r="50" spans="1:17" ht="16" thickBot="1" x14ac:dyDescent="0.25">
      <c r="A50" s="9" t="s">
        <v>77</v>
      </c>
      <c r="B50" s="4" t="s">
        <v>77</v>
      </c>
      <c r="C50" s="4">
        <v>1</v>
      </c>
      <c r="D50" s="4" t="s">
        <v>11</v>
      </c>
      <c r="E50" s="4" t="s">
        <v>10</v>
      </c>
      <c r="F50" s="4">
        <v>0</v>
      </c>
      <c r="G50" s="4">
        <v>0</v>
      </c>
      <c r="H50" s="4">
        <v>0</v>
      </c>
      <c r="I50" s="37">
        <f t="shared" si="14"/>
        <v>0</v>
      </c>
      <c r="J50" s="31">
        <f t="shared" si="4"/>
        <v>1</v>
      </c>
      <c r="K50" s="27">
        <f t="shared" si="17"/>
        <v>1.0026705054303837</v>
      </c>
      <c r="L50" s="27">
        <f t="shared" si="6"/>
        <v>0.99733660717461969</v>
      </c>
      <c r="M50" s="47">
        <f>E_step1!M50</f>
        <v>1</v>
      </c>
      <c r="N50" s="27">
        <f t="shared" si="1"/>
        <v>0.99733660717461969</v>
      </c>
      <c r="O50" s="27">
        <f t="shared" si="16"/>
        <v>0.99733660717461969</v>
      </c>
      <c r="P50" s="27">
        <f t="shared" si="2"/>
        <v>1</v>
      </c>
      <c r="Q50" s="33">
        <f t="shared" si="3"/>
        <v>1</v>
      </c>
    </row>
    <row r="51" spans="1:17" x14ac:dyDescent="0.2">
      <c r="A51" s="5" t="s">
        <v>77</v>
      </c>
      <c r="B51" s="6" t="s">
        <v>78</v>
      </c>
      <c r="C51" s="6">
        <v>0</v>
      </c>
      <c r="D51" s="6" t="s">
        <v>79</v>
      </c>
      <c r="E51" s="6" t="s">
        <v>80</v>
      </c>
      <c r="F51">
        <v>0</v>
      </c>
      <c r="G51">
        <v>0</v>
      </c>
      <c r="H51">
        <v>2</v>
      </c>
      <c r="I51" s="27">
        <f t="shared" si="14"/>
        <v>11.851027559920039</v>
      </c>
      <c r="J51" s="28">
        <f t="shared" si="4"/>
        <v>7.1312247797798469E-6</v>
      </c>
      <c r="K51" s="27">
        <f>SUM(J51:J54)</f>
        <v>1.0117336087818809E-2</v>
      </c>
      <c r="L51" s="27">
        <f t="shared" si="6"/>
        <v>7.048520201247228E-4</v>
      </c>
      <c r="M51" s="47">
        <f>E_step1!M51</f>
        <v>1</v>
      </c>
      <c r="N51" s="27">
        <f t="shared" si="1"/>
        <v>7.048520201247228E-4</v>
      </c>
      <c r="O51" s="27">
        <f t="shared" si="16"/>
        <v>7.048520201247228E-4</v>
      </c>
      <c r="P51" s="27">
        <f t="shared" si="2"/>
        <v>1</v>
      </c>
      <c r="Q51" s="33">
        <f t="shared" si="3"/>
        <v>0</v>
      </c>
    </row>
    <row r="52" spans="1:17" x14ac:dyDescent="0.2">
      <c r="A52" s="7" t="s">
        <v>77</v>
      </c>
      <c r="B52" t="s">
        <v>78</v>
      </c>
      <c r="C52">
        <v>0</v>
      </c>
      <c r="D52" t="s">
        <v>79</v>
      </c>
      <c r="E52" t="s">
        <v>81</v>
      </c>
      <c r="F52">
        <v>0</v>
      </c>
      <c r="G52">
        <v>1</v>
      </c>
      <c r="H52">
        <v>1</v>
      </c>
      <c r="I52" s="27">
        <f t="shared" si="14"/>
        <v>10.829096061547983</v>
      </c>
      <c r="J52" s="28">
        <f t="shared" si="4"/>
        <v>1.9814509976628913E-5</v>
      </c>
      <c r="K52" s="27">
        <f>K51</f>
        <v>1.0117336087818809E-2</v>
      </c>
      <c r="L52" s="27">
        <f t="shared" si="6"/>
        <v>1.9584710643827897E-3</v>
      </c>
      <c r="M52" s="47">
        <f>E_step1!M52</f>
        <v>1</v>
      </c>
      <c r="N52" s="27">
        <f t="shared" si="1"/>
        <v>1.9584710643827897E-3</v>
      </c>
      <c r="O52" s="27">
        <f t="shared" si="16"/>
        <v>1.9584710643827897E-3</v>
      </c>
      <c r="P52" s="27">
        <f t="shared" si="2"/>
        <v>1</v>
      </c>
      <c r="Q52" s="33">
        <f t="shared" si="3"/>
        <v>0</v>
      </c>
    </row>
    <row r="53" spans="1:17" x14ac:dyDescent="0.2">
      <c r="A53" s="7" t="s">
        <v>77</v>
      </c>
      <c r="B53" t="s">
        <v>78</v>
      </c>
      <c r="C53">
        <v>0</v>
      </c>
      <c r="D53" t="s">
        <v>79</v>
      </c>
      <c r="E53" t="s">
        <v>82</v>
      </c>
      <c r="F53">
        <v>0</v>
      </c>
      <c r="G53">
        <v>0</v>
      </c>
      <c r="H53">
        <v>1</v>
      </c>
      <c r="I53" s="27">
        <f t="shared" si="14"/>
        <v>5.9255137799600197</v>
      </c>
      <c r="J53" s="28">
        <f t="shared" si="4"/>
        <v>2.6704353165317163E-3</v>
      </c>
      <c r="K53" s="27">
        <f t="shared" ref="K53:K54" si="18">K52</f>
        <v>1.0117336087818809E-2</v>
      </c>
      <c r="L53" s="27">
        <f t="shared" si="6"/>
        <v>0.26394648683727123</v>
      </c>
      <c r="M53" s="47">
        <f>E_step1!M53</f>
        <v>1</v>
      </c>
      <c r="N53" s="27">
        <f t="shared" si="1"/>
        <v>0.26394648683727123</v>
      </c>
      <c r="O53" s="27">
        <f t="shared" si="16"/>
        <v>0.26394648683727123</v>
      </c>
      <c r="P53" s="27">
        <f t="shared" si="2"/>
        <v>1</v>
      </c>
      <c r="Q53" s="33">
        <f t="shared" si="3"/>
        <v>0</v>
      </c>
    </row>
    <row r="54" spans="1:17" ht="16" thickBot="1" x14ac:dyDescent="0.25">
      <c r="A54" s="9" t="s">
        <v>77</v>
      </c>
      <c r="B54" s="4" t="s">
        <v>78</v>
      </c>
      <c r="C54" s="4">
        <v>1</v>
      </c>
      <c r="D54" s="4" t="s">
        <v>79</v>
      </c>
      <c r="E54" s="4" t="s">
        <v>83</v>
      </c>
      <c r="F54" s="4">
        <v>0</v>
      </c>
      <c r="G54" s="4">
        <v>1</v>
      </c>
      <c r="H54" s="4">
        <v>0</v>
      </c>
      <c r="I54" s="37">
        <f t="shared" si="14"/>
        <v>4.9035822815879628</v>
      </c>
      <c r="J54" s="31">
        <f t="shared" si="4"/>
        <v>7.4199550365306828E-3</v>
      </c>
      <c r="K54" s="27">
        <f t="shared" si="18"/>
        <v>1.0117336087818809E-2</v>
      </c>
      <c r="L54" s="27">
        <f t="shared" si="6"/>
        <v>0.73339019007822115</v>
      </c>
      <c r="M54" s="47">
        <f>E_step1!M54</f>
        <v>1</v>
      </c>
      <c r="N54" s="27">
        <f t="shared" si="1"/>
        <v>0.73339019007822115</v>
      </c>
      <c r="O54" s="27">
        <f t="shared" si="16"/>
        <v>0.73339019007822115</v>
      </c>
      <c r="P54" s="27">
        <f t="shared" si="2"/>
        <v>1</v>
      </c>
      <c r="Q54" s="33">
        <f t="shared" si="3"/>
        <v>1</v>
      </c>
    </row>
    <row r="55" spans="1:17" ht="16" thickBot="1" x14ac:dyDescent="0.25">
      <c r="A55" s="10" t="s">
        <v>84</v>
      </c>
      <c r="B55" s="11" t="s">
        <v>84</v>
      </c>
      <c r="C55" s="11">
        <v>1</v>
      </c>
      <c r="D55" s="11" t="s">
        <v>6</v>
      </c>
      <c r="E55" s="11" t="s">
        <v>5</v>
      </c>
      <c r="F55" s="11">
        <v>0</v>
      </c>
      <c r="G55" s="11">
        <v>0</v>
      </c>
      <c r="H55" s="11">
        <v>0</v>
      </c>
      <c r="I55" s="38">
        <f t="shared" si="14"/>
        <v>0</v>
      </c>
      <c r="J55" s="32">
        <f t="shared" si="4"/>
        <v>1</v>
      </c>
      <c r="K55" s="27">
        <f>J55</f>
        <v>1</v>
      </c>
      <c r="L55" s="27">
        <f t="shared" si="6"/>
        <v>1</v>
      </c>
      <c r="M55" s="47">
        <f>E_step1!M55</f>
        <v>1</v>
      </c>
      <c r="N55" s="27">
        <f t="shared" si="1"/>
        <v>1</v>
      </c>
      <c r="O55" s="27">
        <f t="shared" si="16"/>
        <v>1</v>
      </c>
      <c r="P55" s="27">
        <f t="shared" si="2"/>
        <v>1</v>
      </c>
      <c r="Q55" s="33">
        <f t="shared" si="3"/>
        <v>1</v>
      </c>
    </row>
    <row r="56" spans="1:17" ht="16" thickBot="1" x14ac:dyDescent="0.25">
      <c r="A56" s="10" t="s">
        <v>84</v>
      </c>
      <c r="B56" s="11" t="s">
        <v>85</v>
      </c>
      <c r="C56" s="11">
        <v>1</v>
      </c>
      <c r="D56" s="11" t="s">
        <v>86</v>
      </c>
      <c r="E56" s="11" t="s">
        <v>87</v>
      </c>
      <c r="F56" s="11">
        <v>0</v>
      </c>
      <c r="G56" s="11">
        <v>1</v>
      </c>
      <c r="H56" s="11">
        <v>0</v>
      </c>
      <c r="I56" s="38">
        <f t="shared" si="14"/>
        <v>4.9035822815879628</v>
      </c>
      <c r="J56" s="32">
        <f t="shared" si="4"/>
        <v>7.4199550365306828E-3</v>
      </c>
      <c r="K56" s="27">
        <f>J56</f>
        <v>7.4199550365306828E-3</v>
      </c>
      <c r="L56" s="27">
        <f t="shared" si="6"/>
        <v>1</v>
      </c>
      <c r="M56" s="47">
        <f>E_step1!M56</f>
        <v>1</v>
      </c>
      <c r="N56" s="27">
        <f t="shared" si="1"/>
        <v>1</v>
      </c>
      <c r="O56" s="27">
        <f t="shared" si="16"/>
        <v>1</v>
      </c>
      <c r="P56" s="27">
        <f t="shared" si="2"/>
        <v>1</v>
      </c>
      <c r="Q56" s="33">
        <f t="shared" si="3"/>
        <v>1</v>
      </c>
    </row>
    <row r="57" spans="1:17" ht="16" thickBot="1" x14ac:dyDescent="0.25">
      <c r="A57" s="10" t="s">
        <v>88</v>
      </c>
      <c r="B57" s="11" t="s">
        <v>88</v>
      </c>
      <c r="C57" s="11">
        <v>1</v>
      </c>
      <c r="D57" s="11" t="s">
        <v>4</v>
      </c>
      <c r="E57" s="11" t="s">
        <v>3</v>
      </c>
      <c r="F57" s="11">
        <v>0</v>
      </c>
      <c r="G57" s="11">
        <v>0</v>
      </c>
      <c r="H57" s="11">
        <v>0</v>
      </c>
      <c r="I57" s="38">
        <f t="shared" si="14"/>
        <v>0</v>
      </c>
      <c r="J57" s="32">
        <f t="shared" si="4"/>
        <v>1</v>
      </c>
      <c r="K57" s="27">
        <f>J57</f>
        <v>1</v>
      </c>
      <c r="L57" s="27">
        <f t="shared" si="6"/>
        <v>1</v>
      </c>
      <c r="M57" s="47">
        <f>E_step1!M57</f>
        <v>1</v>
      </c>
      <c r="N57" s="27">
        <f t="shared" si="1"/>
        <v>1</v>
      </c>
      <c r="O57" s="27">
        <f t="shared" si="16"/>
        <v>1</v>
      </c>
      <c r="P57" s="27">
        <f t="shared" si="2"/>
        <v>1</v>
      </c>
      <c r="Q57" s="33">
        <f t="shared" si="3"/>
        <v>1</v>
      </c>
    </row>
    <row r="58" spans="1:17" ht="16" thickBot="1" x14ac:dyDescent="0.25">
      <c r="A58" s="10" t="s">
        <v>88</v>
      </c>
      <c r="B58" s="11" t="s">
        <v>89</v>
      </c>
      <c r="C58" s="11">
        <v>1</v>
      </c>
      <c r="D58" s="11" t="s">
        <v>90</v>
      </c>
      <c r="E58" s="11" t="s">
        <v>91</v>
      </c>
      <c r="F58" s="4">
        <v>0</v>
      </c>
      <c r="G58" s="4">
        <v>0</v>
      </c>
      <c r="H58" s="4">
        <v>0</v>
      </c>
      <c r="I58" s="38">
        <f t="shared" si="14"/>
        <v>0</v>
      </c>
      <c r="J58" s="31">
        <f t="shared" si="4"/>
        <v>1</v>
      </c>
      <c r="K58" s="27">
        <f>J58</f>
        <v>1</v>
      </c>
      <c r="L58" s="27">
        <f t="shared" si="6"/>
        <v>1</v>
      </c>
      <c r="M58" s="47">
        <f>E_step1!M58</f>
        <v>1</v>
      </c>
      <c r="N58" s="27">
        <f t="shared" si="1"/>
        <v>1</v>
      </c>
      <c r="O58" s="27">
        <f t="shared" si="16"/>
        <v>1</v>
      </c>
      <c r="P58" s="27">
        <f t="shared" si="2"/>
        <v>1</v>
      </c>
      <c r="Q58" s="33">
        <f t="shared" si="3"/>
        <v>1</v>
      </c>
    </row>
    <row r="59" spans="1:17" x14ac:dyDescent="0.2">
      <c r="A59" s="5" t="s">
        <v>92</v>
      </c>
      <c r="B59" s="6" t="s">
        <v>92</v>
      </c>
      <c r="C59" s="6">
        <v>1</v>
      </c>
      <c r="D59" s="6" t="s">
        <v>2</v>
      </c>
      <c r="E59" s="6" t="s">
        <v>1</v>
      </c>
      <c r="F59" s="6">
        <v>0</v>
      </c>
      <c r="G59" s="6">
        <v>0</v>
      </c>
      <c r="H59" s="6">
        <v>0</v>
      </c>
      <c r="I59" s="27">
        <f t="shared" si="14"/>
        <v>0</v>
      </c>
      <c r="J59" s="26">
        <f t="shared" si="4"/>
        <v>1</v>
      </c>
      <c r="K59" s="27">
        <f>SUM(J59:J60)</f>
        <v>1.0026704353165317</v>
      </c>
      <c r="L59" s="27">
        <f t="shared" si="6"/>
        <v>0.99733667691549255</v>
      </c>
      <c r="M59" s="47">
        <f>E_step1!M59</f>
        <v>1</v>
      </c>
      <c r="N59" s="27">
        <f t="shared" si="1"/>
        <v>0.99733667691549255</v>
      </c>
      <c r="O59" s="27">
        <f t="shared" si="16"/>
        <v>0.99733667691549255</v>
      </c>
      <c r="P59" s="27">
        <f t="shared" si="2"/>
        <v>1</v>
      </c>
      <c r="Q59" s="33">
        <f t="shared" si="3"/>
        <v>1</v>
      </c>
    </row>
    <row r="60" spans="1:17" ht="16" thickBot="1" x14ac:dyDescent="0.25">
      <c r="A60" s="9" t="s">
        <v>92</v>
      </c>
      <c r="B60" s="4" t="s">
        <v>92</v>
      </c>
      <c r="C60" s="4">
        <v>0</v>
      </c>
      <c r="D60" s="4" t="s">
        <v>2</v>
      </c>
      <c r="E60" s="4" t="s">
        <v>0</v>
      </c>
      <c r="F60" s="4">
        <v>0</v>
      </c>
      <c r="G60" s="4">
        <v>0</v>
      </c>
      <c r="H60" s="4">
        <v>1</v>
      </c>
      <c r="I60" s="37">
        <f t="shared" si="14"/>
        <v>5.9255137799600197</v>
      </c>
      <c r="J60" s="31">
        <f t="shared" si="4"/>
        <v>2.6704353165317163E-3</v>
      </c>
      <c r="K60" s="27">
        <f>K59</f>
        <v>1.0026704353165317</v>
      </c>
      <c r="L60" s="27">
        <f t="shared" si="6"/>
        <v>2.6633230845075134E-3</v>
      </c>
      <c r="M60" s="47">
        <f>E_step1!M60</f>
        <v>1</v>
      </c>
      <c r="N60" s="27">
        <f t="shared" si="1"/>
        <v>2.6633230845075134E-3</v>
      </c>
      <c r="O60" s="27">
        <f t="shared" si="16"/>
        <v>2.6633230845075134E-3</v>
      </c>
      <c r="P60" s="27">
        <f t="shared" si="2"/>
        <v>1</v>
      </c>
      <c r="Q60" s="33">
        <f t="shared" si="3"/>
        <v>0</v>
      </c>
    </row>
    <row r="61" spans="1:17" x14ac:dyDescent="0.2">
      <c r="A61" s="5" t="s">
        <v>92</v>
      </c>
      <c r="B61" s="6" t="s">
        <v>93</v>
      </c>
      <c r="C61" s="6">
        <v>1</v>
      </c>
      <c r="D61" s="6" t="s">
        <v>94</v>
      </c>
      <c r="E61" s="6" t="s">
        <v>95</v>
      </c>
      <c r="F61" s="6">
        <v>0</v>
      </c>
      <c r="G61" s="6">
        <v>0</v>
      </c>
      <c r="H61" s="6">
        <v>0</v>
      </c>
      <c r="I61" s="27">
        <f t="shared" si="14"/>
        <v>0</v>
      </c>
      <c r="J61" s="26">
        <f t="shared" si="4"/>
        <v>1</v>
      </c>
      <c r="K61" s="27">
        <f>SUM(J61:J62)</f>
        <v>1.0026704353165317</v>
      </c>
      <c r="L61" s="27">
        <f t="shared" si="6"/>
        <v>0.99733667691549255</v>
      </c>
      <c r="M61" s="47">
        <f>E_step1!M61</f>
        <v>1</v>
      </c>
      <c r="N61" s="27">
        <f t="shared" si="1"/>
        <v>0.99733667691549255</v>
      </c>
      <c r="O61" s="27">
        <f t="shared" si="16"/>
        <v>0.99733667691549255</v>
      </c>
      <c r="P61" s="27">
        <f t="shared" si="2"/>
        <v>1</v>
      </c>
      <c r="Q61" s="33">
        <f t="shared" si="3"/>
        <v>1</v>
      </c>
    </row>
    <row r="62" spans="1:17" ht="16" thickBot="1" x14ac:dyDescent="0.25">
      <c r="A62" s="9" t="s">
        <v>92</v>
      </c>
      <c r="B62" s="4" t="s">
        <v>93</v>
      </c>
      <c r="C62" s="4">
        <v>0</v>
      </c>
      <c r="D62" s="4" t="s">
        <v>94</v>
      </c>
      <c r="E62" s="4" t="s">
        <v>96</v>
      </c>
      <c r="F62" s="4">
        <v>0</v>
      </c>
      <c r="G62" s="4">
        <v>0</v>
      </c>
      <c r="H62" s="4">
        <v>1</v>
      </c>
      <c r="I62" s="37">
        <f t="shared" si="14"/>
        <v>5.9255137799600197</v>
      </c>
      <c r="J62" s="31">
        <f t="shared" si="4"/>
        <v>2.6704353165317163E-3</v>
      </c>
      <c r="K62" s="27">
        <f>K61</f>
        <v>1.0026704353165317</v>
      </c>
      <c r="L62" s="27">
        <f t="shared" si="6"/>
        <v>2.6633230845075134E-3</v>
      </c>
      <c r="M62" s="47">
        <f>E_step1!M62</f>
        <v>1</v>
      </c>
      <c r="N62" s="27">
        <f t="shared" si="1"/>
        <v>2.6633230845075134E-3</v>
      </c>
      <c r="O62" s="27">
        <f t="shared" si="16"/>
        <v>2.6633230845075134E-3</v>
      </c>
      <c r="P62" s="27">
        <f t="shared" si="2"/>
        <v>1</v>
      </c>
      <c r="Q62" s="33">
        <f t="shared" si="3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F6381-98C4-4EA9-B633-B94065CB20D1}">
  <dimension ref="A1:X1455"/>
  <sheetViews>
    <sheetView tabSelected="1" workbookViewId="0">
      <selection activeCell="Y13" sqref="Y13"/>
    </sheetView>
  </sheetViews>
  <sheetFormatPr baseColWidth="10" defaultColWidth="8.6640625" defaultRowHeight="15" x14ac:dyDescent="0.2"/>
  <cols>
    <col min="1" max="1" width="11.83203125" style="7" customWidth="1"/>
    <col min="5" max="5" width="8.1640625" bestFit="1" customWidth="1"/>
    <col min="6" max="6" width="16" bestFit="1" customWidth="1"/>
    <col min="7" max="7" width="5.5" bestFit="1" customWidth="1"/>
    <col min="8" max="9" width="8.83203125" customWidth="1"/>
    <col min="10" max="10" width="12" customWidth="1"/>
    <col min="11" max="11" width="6.5" customWidth="1"/>
    <col min="12" max="12" width="12" customWidth="1"/>
    <col min="13" max="13" width="9.1640625" customWidth="1"/>
    <col min="14" max="14" width="13.33203125" customWidth="1"/>
    <col min="15" max="15" width="10.5" style="70" customWidth="1"/>
    <col min="16" max="16" width="12.33203125" customWidth="1"/>
    <col min="17" max="17" width="12.1640625" style="55" bestFit="1" customWidth="1"/>
    <col min="18" max="18" width="9.6640625" customWidth="1"/>
    <col min="19" max="19" width="6.33203125" bestFit="1" customWidth="1"/>
    <col min="20" max="20" width="8.83203125" bestFit="1" customWidth="1"/>
    <col min="21" max="21" width="5.5" bestFit="1" customWidth="1"/>
    <col min="22" max="22" width="9" bestFit="1" customWidth="1"/>
    <col min="23" max="23" width="8.6640625" style="23"/>
    <col min="25" max="25" width="14.6640625" customWidth="1"/>
  </cols>
  <sheetData>
    <row r="1" spans="1:24" ht="48" x14ac:dyDescent="0.2">
      <c r="A1" s="16" t="s">
        <v>32</v>
      </c>
      <c r="B1" s="17" t="s">
        <v>31</v>
      </c>
      <c r="C1" s="18" t="s">
        <v>28</v>
      </c>
      <c r="D1" s="17" t="s">
        <v>30</v>
      </c>
      <c r="E1" s="17" t="s">
        <v>29</v>
      </c>
      <c r="F1" s="19" t="s">
        <v>35</v>
      </c>
      <c r="G1" s="19" t="s">
        <v>34</v>
      </c>
      <c r="H1" s="19" t="s">
        <v>33</v>
      </c>
      <c r="I1" s="17" t="s">
        <v>27</v>
      </c>
      <c r="J1" s="17" t="s">
        <v>26</v>
      </c>
      <c r="K1" s="17" t="s">
        <v>25</v>
      </c>
      <c r="L1" s="17" t="s">
        <v>97</v>
      </c>
      <c r="M1" s="17" t="s">
        <v>98</v>
      </c>
      <c r="N1" s="17" t="s">
        <v>99</v>
      </c>
      <c r="O1" s="67" t="s">
        <v>100</v>
      </c>
      <c r="P1" s="17" t="s">
        <v>101</v>
      </c>
      <c r="Q1" s="52" t="s">
        <v>102</v>
      </c>
      <c r="R1" s="17" t="s">
        <v>105</v>
      </c>
      <c r="S1" s="17" t="s">
        <v>106</v>
      </c>
      <c r="T1" s="17" t="s">
        <v>107</v>
      </c>
      <c r="U1" s="17" t="s">
        <v>108</v>
      </c>
      <c r="V1" s="17" t="s">
        <v>104</v>
      </c>
      <c r="W1" s="22" t="s">
        <v>98</v>
      </c>
      <c r="X1" s="24" t="s">
        <v>126</v>
      </c>
    </row>
    <row r="2" spans="1:24" ht="16" thickBot="1" x14ac:dyDescent="0.25">
      <c r="A2" s="2" t="s">
        <v>115</v>
      </c>
      <c r="B2" s="2" t="s">
        <v>116</v>
      </c>
      <c r="C2" s="20"/>
      <c r="D2" s="2"/>
      <c r="E2" s="2"/>
      <c r="F2" s="56">
        <f>E_step2!F2</f>
        <v>10.55029855566575</v>
      </c>
      <c r="G2" s="56">
        <f>E_step2!G2</f>
        <v>4.9035822815879628</v>
      </c>
      <c r="H2" s="56">
        <f>E_step2!H2</f>
        <v>5.9255137799600197</v>
      </c>
      <c r="I2" s="2"/>
      <c r="J2" s="2"/>
      <c r="K2" s="2"/>
      <c r="L2" s="2"/>
      <c r="M2" s="2"/>
      <c r="N2" s="2"/>
      <c r="O2" s="34"/>
      <c r="P2" s="2"/>
      <c r="Q2" s="53"/>
      <c r="R2" s="2"/>
      <c r="S2" s="2"/>
      <c r="T2" s="2"/>
      <c r="U2" s="2"/>
      <c r="V2" s="2"/>
      <c r="W2" s="22"/>
      <c r="X2" s="25" t="s">
        <v>163</v>
      </c>
    </row>
    <row r="3" spans="1:24" x14ac:dyDescent="0.2">
      <c r="A3" s="5" t="s">
        <v>36</v>
      </c>
      <c r="B3" s="6" t="s">
        <v>36</v>
      </c>
      <c r="C3" s="12">
        <v>0</v>
      </c>
      <c r="D3" s="6" t="s">
        <v>37</v>
      </c>
      <c r="E3" s="6" t="s">
        <v>38</v>
      </c>
      <c r="F3" s="6">
        <v>0</v>
      </c>
      <c r="G3" s="6">
        <v>0</v>
      </c>
      <c r="H3" s="6">
        <v>1</v>
      </c>
      <c r="I3" s="35">
        <f t="shared" ref="I3:I34" si="0">SUMPRODUCT(F3:H3, F$2:H$2)</f>
        <v>5.9255137799600197</v>
      </c>
      <c r="J3" s="26">
        <f>EXP(-I3)</f>
        <v>2.6704353165317163E-3</v>
      </c>
      <c r="K3" s="27">
        <f>SUM(J3:J6)</f>
        <v>1.0026705054303837</v>
      </c>
      <c r="L3" s="27">
        <f xml:space="preserve"> J3/K3</f>
        <v>2.6633228982690235E-3</v>
      </c>
      <c r="M3" s="27">
        <v>0.5</v>
      </c>
      <c r="N3" s="27">
        <f>L3*M3</f>
        <v>1.3316614491345117E-3</v>
      </c>
      <c r="O3" s="68">
        <f>N3+N7</f>
        <v>2.6503918308403377E-3</v>
      </c>
      <c r="P3" s="27">
        <f>N3/O3</f>
        <v>0.5024394633424043</v>
      </c>
      <c r="Q3" s="54">
        <f>E_step2!Q3</f>
        <v>0</v>
      </c>
      <c r="R3" s="27" t="s">
        <v>36</v>
      </c>
      <c r="S3" s="27" t="s">
        <v>37</v>
      </c>
      <c r="T3" s="27">
        <f>SUM(Q3:Q6, Q11:Q14)</f>
        <v>0.71171096549936741</v>
      </c>
      <c r="U3" s="27">
        <f>SUM(Q3:Q18)</f>
        <v>2</v>
      </c>
      <c r="V3" s="27">
        <f>T3/U3</f>
        <v>0.3558554827496837</v>
      </c>
      <c r="W3" s="33">
        <f>V3</f>
        <v>0.3558554827496837</v>
      </c>
      <c r="X3" s="25" t="s">
        <v>127</v>
      </c>
    </row>
    <row r="4" spans="1:24" x14ac:dyDescent="0.2">
      <c r="A4" s="7" t="s">
        <v>36</v>
      </c>
      <c r="B4" t="s">
        <v>36</v>
      </c>
      <c r="C4" s="21">
        <v>0</v>
      </c>
      <c r="D4" t="s">
        <v>37</v>
      </c>
      <c r="E4" t="s">
        <v>39</v>
      </c>
      <c r="F4">
        <v>1</v>
      </c>
      <c r="G4">
        <v>0</v>
      </c>
      <c r="H4">
        <v>2</v>
      </c>
      <c r="I4" s="27">
        <f t="shared" si="0"/>
        <v>22.401326115585789</v>
      </c>
      <c r="J4" s="28">
        <f>EXP(-I4)</f>
        <v>1.867358404664169E-10</v>
      </c>
      <c r="K4" s="27">
        <f>K3</f>
        <v>1.0026705054303837</v>
      </c>
      <c r="L4" s="27">
        <f xml:space="preserve"> J4/K4</f>
        <v>1.8623848956867728E-10</v>
      </c>
      <c r="M4" s="27">
        <v>0.5</v>
      </c>
      <c r="N4" s="27">
        <f t="shared" ref="N4:N62" si="1">L4*M4</f>
        <v>9.3119244784338641E-11</v>
      </c>
      <c r="O4" s="68">
        <f>N4+N8</f>
        <v>1.2931253667175509E-5</v>
      </c>
      <c r="P4" s="27">
        <f t="shared" ref="P4:P62" si="2">N4/O4</f>
        <v>7.2010995361347735E-6</v>
      </c>
      <c r="Q4" s="54">
        <f>E_step2!Q4</f>
        <v>0</v>
      </c>
      <c r="R4" s="27"/>
      <c r="S4" s="27" t="s">
        <v>42</v>
      </c>
      <c r="T4" s="27">
        <f>SUM(Q7:Q10, Q15:Q18)</f>
        <v>1.2882890345006328</v>
      </c>
      <c r="U4" s="27">
        <v>2</v>
      </c>
      <c r="V4" s="27">
        <f>T4/U4</f>
        <v>0.64414451725031641</v>
      </c>
      <c r="W4" s="33">
        <f>V3</f>
        <v>0.3558554827496837</v>
      </c>
      <c r="X4" s="25" t="s">
        <v>168</v>
      </c>
    </row>
    <row r="5" spans="1:24" x14ac:dyDescent="0.2">
      <c r="A5" s="7" t="s">
        <v>36</v>
      </c>
      <c r="B5" t="s">
        <v>36</v>
      </c>
      <c r="C5" s="21">
        <v>1</v>
      </c>
      <c r="D5" t="s">
        <v>37</v>
      </c>
      <c r="E5" t="s">
        <v>40</v>
      </c>
      <c r="F5">
        <v>0</v>
      </c>
      <c r="G5">
        <v>0</v>
      </c>
      <c r="H5">
        <v>0</v>
      </c>
      <c r="I5" s="27">
        <f t="shared" si="0"/>
        <v>0</v>
      </c>
      <c r="J5" s="28">
        <f t="shared" ref="J5:J62" si="3">EXP(-I5)</f>
        <v>1</v>
      </c>
      <c r="K5" s="27">
        <f t="shared" ref="K5:K6" si="4">K4</f>
        <v>1.0026705054303837</v>
      </c>
      <c r="L5" s="27">
        <f xml:space="preserve"> J5/K5</f>
        <v>0.99733660717461969</v>
      </c>
      <c r="M5" s="27">
        <v>0.5</v>
      </c>
      <c r="N5" s="27">
        <f t="shared" si="1"/>
        <v>0.49866830358730985</v>
      </c>
      <c r="O5" s="68">
        <f>N5+N9</f>
        <v>0.99249430024861629</v>
      </c>
      <c r="P5" s="27">
        <f t="shared" si="2"/>
        <v>0.5024394633424043</v>
      </c>
      <c r="Q5" s="54">
        <f>E_step2!Q5</f>
        <v>0.5024394633424043</v>
      </c>
      <c r="R5" s="27"/>
      <c r="S5" s="27"/>
      <c r="T5" s="27"/>
      <c r="U5" s="27"/>
      <c r="V5" s="27"/>
      <c r="W5" s="33">
        <f>V3</f>
        <v>0.3558554827496837</v>
      </c>
      <c r="X5" s="25" t="s">
        <v>162</v>
      </c>
    </row>
    <row r="6" spans="1:24" x14ac:dyDescent="0.2">
      <c r="A6" s="8" t="s">
        <v>36</v>
      </c>
      <c r="B6" s="1" t="s">
        <v>36</v>
      </c>
      <c r="C6" s="13">
        <v>0</v>
      </c>
      <c r="D6" s="1" t="s">
        <v>37</v>
      </c>
      <c r="E6" s="1" t="s">
        <v>41</v>
      </c>
      <c r="F6" s="1">
        <v>1</v>
      </c>
      <c r="G6" s="1">
        <v>0</v>
      </c>
      <c r="H6" s="1">
        <v>1</v>
      </c>
      <c r="I6" s="36">
        <f t="shared" si="0"/>
        <v>16.475812335625768</v>
      </c>
      <c r="J6" s="29">
        <f t="shared" si="3"/>
        <v>6.9927116118634983E-8</v>
      </c>
      <c r="K6" s="27">
        <f t="shared" si="4"/>
        <v>1.0026705054303837</v>
      </c>
      <c r="L6" s="27">
        <f xml:space="preserve"> J6/K6</f>
        <v>6.9740872739265079E-8</v>
      </c>
      <c r="M6" s="27">
        <v>0.5</v>
      </c>
      <c r="N6" s="27">
        <f t="shared" si="1"/>
        <v>3.4870436369632539E-8</v>
      </c>
      <c r="O6" s="68">
        <f>N6+N10</f>
        <v>4.8423766668762589E-3</v>
      </c>
      <c r="P6" s="27">
        <f t="shared" si="2"/>
        <v>7.2010995361347862E-6</v>
      </c>
      <c r="Q6" s="54">
        <f>E_step2!Q6</f>
        <v>0</v>
      </c>
      <c r="R6" s="27"/>
      <c r="S6" s="27"/>
      <c r="T6" s="27"/>
      <c r="U6" s="27"/>
      <c r="V6" s="27"/>
      <c r="W6" s="33">
        <f>V3</f>
        <v>0.3558554827496837</v>
      </c>
      <c r="X6" s="25" t="s">
        <v>169</v>
      </c>
    </row>
    <row r="7" spans="1:24" x14ac:dyDescent="0.2">
      <c r="A7" s="7" t="s">
        <v>36</v>
      </c>
      <c r="B7" t="s">
        <v>36</v>
      </c>
      <c r="C7" s="21">
        <v>0</v>
      </c>
      <c r="D7" t="s">
        <v>42</v>
      </c>
      <c r="E7" t="s">
        <v>38</v>
      </c>
      <c r="F7">
        <v>0</v>
      </c>
      <c r="G7">
        <v>0</v>
      </c>
      <c r="H7">
        <v>2</v>
      </c>
      <c r="I7" s="27">
        <f t="shared" si="0"/>
        <v>11.851027559920039</v>
      </c>
      <c r="J7" s="28">
        <f t="shared" si="3"/>
        <v>7.1312247797798469E-6</v>
      </c>
      <c r="K7" s="27">
        <f>SUM(J7:J10)</f>
        <v>2.7038221302505168E-3</v>
      </c>
      <c r="L7" s="27">
        <f xml:space="preserve"> J7/K7</f>
        <v>2.6374607634116519E-3</v>
      </c>
      <c r="M7" s="27">
        <v>0.5</v>
      </c>
      <c r="N7" s="27">
        <f t="shared" si="1"/>
        <v>1.318730381705826E-3</v>
      </c>
      <c r="O7" s="68">
        <f>O3</f>
        <v>2.6503918308403377E-3</v>
      </c>
      <c r="P7" s="27">
        <f t="shared" si="2"/>
        <v>0.4975605366575957</v>
      </c>
      <c r="Q7" s="54">
        <f>E_step2!Q7</f>
        <v>0</v>
      </c>
      <c r="R7" s="27"/>
      <c r="S7" s="27"/>
      <c r="T7" s="27"/>
      <c r="U7" s="27"/>
      <c r="V7" s="27"/>
      <c r="W7" s="33">
        <f>V4</f>
        <v>0.64414451725031641</v>
      </c>
      <c r="X7" s="25" t="s">
        <v>170</v>
      </c>
    </row>
    <row r="8" spans="1:24" x14ac:dyDescent="0.2">
      <c r="A8" s="7" t="s">
        <v>36</v>
      </c>
      <c r="B8" t="s">
        <v>36</v>
      </c>
      <c r="C8" s="21">
        <v>0</v>
      </c>
      <c r="D8" t="s">
        <v>42</v>
      </c>
      <c r="E8" t="s">
        <v>39</v>
      </c>
      <c r="F8">
        <v>1</v>
      </c>
      <c r="G8">
        <v>0</v>
      </c>
      <c r="H8">
        <v>1</v>
      </c>
      <c r="I8" s="27">
        <f t="shared" si="0"/>
        <v>16.475812335625768</v>
      </c>
      <c r="J8" s="28">
        <f t="shared" si="3"/>
        <v>6.9927116118634983E-8</v>
      </c>
      <c r="K8" s="27">
        <f>K7</f>
        <v>2.7038221302505168E-3</v>
      </c>
      <c r="L8" s="27">
        <f t="shared" ref="L8:L62" si="5" xml:space="preserve"> J8/K8</f>
        <v>2.5862321095861448E-5</v>
      </c>
      <c r="M8" s="27">
        <v>0.5</v>
      </c>
      <c r="N8" s="27">
        <f t="shared" si="1"/>
        <v>1.2931160547930724E-5</v>
      </c>
      <c r="O8" s="68">
        <f t="shared" ref="O8:O10" si="6">O4</f>
        <v>1.2931253667175509E-5</v>
      </c>
      <c r="P8" s="27">
        <f t="shared" si="2"/>
        <v>0.99999279890046389</v>
      </c>
      <c r="Q8" s="54">
        <f>E_step2!Q8</f>
        <v>0</v>
      </c>
      <c r="R8" s="27"/>
      <c r="S8" s="27"/>
      <c r="T8" s="27"/>
      <c r="U8" s="27"/>
      <c r="V8" s="27"/>
      <c r="W8" s="33">
        <f>V4</f>
        <v>0.64414451725031641</v>
      </c>
      <c r="X8" s="25" t="s">
        <v>171</v>
      </c>
    </row>
    <row r="9" spans="1:24" x14ac:dyDescent="0.2">
      <c r="A9" s="7" t="s">
        <v>36</v>
      </c>
      <c r="B9" t="s">
        <v>36</v>
      </c>
      <c r="C9" s="21">
        <v>1</v>
      </c>
      <c r="D9" t="s">
        <v>42</v>
      </c>
      <c r="E9" t="s">
        <v>40</v>
      </c>
      <c r="F9">
        <v>0</v>
      </c>
      <c r="G9">
        <v>0</v>
      </c>
      <c r="H9">
        <v>1</v>
      </c>
      <c r="I9" s="27">
        <f t="shared" si="0"/>
        <v>5.9255137799600197</v>
      </c>
      <c r="J9" s="28">
        <f t="shared" si="3"/>
        <v>2.6704353165317163E-3</v>
      </c>
      <c r="K9" s="27">
        <f t="shared" ref="K9:K10" si="7">K8</f>
        <v>2.7038221302505168E-3</v>
      </c>
      <c r="L9" s="27">
        <f t="shared" si="5"/>
        <v>0.98765199332261289</v>
      </c>
      <c r="M9" s="27">
        <v>0.5</v>
      </c>
      <c r="N9" s="27">
        <f t="shared" si="1"/>
        <v>0.49382599666130644</v>
      </c>
      <c r="O9" s="68">
        <f t="shared" si="6"/>
        <v>0.99249430024861629</v>
      </c>
      <c r="P9" s="27">
        <f t="shared" si="2"/>
        <v>0.4975605366575957</v>
      </c>
      <c r="Q9" s="54">
        <f>E_step2!Q9</f>
        <v>0.4975605366575957</v>
      </c>
      <c r="R9" s="27"/>
      <c r="S9" s="27"/>
      <c r="T9" s="27"/>
      <c r="U9" s="27"/>
      <c r="V9" s="27"/>
      <c r="W9" s="33">
        <f>V4</f>
        <v>0.64414451725031641</v>
      </c>
    </row>
    <row r="10" spans="1:24" ht="16" thickBot="1" x14ac:dyDescent="0.25">
      <c r="A10" s="7" t="s">
        <v>36</v>
      </c>
      <c r="B10" t="s">
        <v>36</v>
      </c>
      <c r="C10" s="21">
        <v>0</v>
      </c>
      <c r="D10" t="s">
        <v>42</v>
      </c>
      <c r="E10" t="s">
        <v>41</v>
      </c>
      <c r="F10" s="4">
        <v>1</v>
      </c>
      <c r="G10" s="4">
        <v>0</v>
      </c>
      <c r="H10" s="4">
        <v>0</v>
      </c>
      <c r="I10" s="37">
        <f t="shared" si="0"/>
        <v>10.55029855566575</v>
      </c>
      <c r="J10" s="31">
        <f t="shared" si="3"/>
        <v>2.6185661822902428E-5</v>
      </c>
      <c r="K10" s="27">
        <f t="shared" si="7"/>
        <v>2.7038221302505168E-3</v>
      </c>
      <c r="L10" s="27">
        <f t="shared" si="5"/>
        <v>9.6846835928797777E-3</v>
      </c>
      <c r="M10" s="27">
        <v>0.5</v>
      </c>
      <c r="N10" s="27">
        <f t="shared" si="1"/>
        <v>4.8423417964398889E-3</v>
      </c>
      <c r="O10" s="68">
        <f t="shared" si="6"/>
        <v>4.8423766668762589E-3</v>
      </c>
      <c r="P10" s="27">
        <f t="shared" si="2"/>
        <v>0.99999279890046378</v>
      </c>
      <c r="Q10" s="54">
        <f>E_step2!Q10</f>
        <v>0</v>
      </c>
      <c r="R10" s="27"/>
      <c r="S10" s="27"/>
      <c r="T10" s="27"/>
      <c r="U10" s="27"/>
      <c r="V10" s="27"/>
      <c r="W10" s="33">
        <f>V4</f>
        <v>0.64414451725031641</v>
      </c>
      <c r="X10" s="24" t="s">
        <v>148</v>
      </c>
    </row>
    <row r="11" spans="1:24" x14ac:dyDescent="0.2">
      <c r="A11" s="5" t="s">
        <v>36</v>
      </c>
      <c r="B11" s="6" t="s">
        <v>43</v>
      </c>
      <c r="C11" s="12">
        <v>0</v>
      </c>
      <c r="D11" s="6" t="s">
        <v>44</v>
      </c>
      <c r="E11" s="6" t="s">
        <v>45</v>
      </c>
      <c r="F11">
        <v>0</v>
      </c>
      <c r="G11">
        <v>1</v>
      </c>
      <c r="H11">
        <v>1</v>
      </c>
      <c r="I11" s="27">
        <f t="shared" si="0"/>
        <v>10.829096061547983</v>
      </c>
      <c r="J11" s="28">
        <f t="shared" si="3"/>
        <v>1.9814509976628913E-5</v>
      </c>
      <c r="K11" s="27">
        <f>SUM(J11:J14)</f>
        <v>1.0117336087818809E-2</v>
      </c>
      <c r="L11" s="27">
        <f t="shared" si="5"/>
        <v>1.9584710643827897E-3</v>
      </c>
      <c r="M11" s="27">
        <v>0.5</v>
      </c>
      <c r="N11" s="27">
        <f t="shared" si="1"/>
        <v>9.7923553219139486E-4</v>
      </c>
      <c r="O11" s="68">
        <f>N11+N15</f>
        <v>9.7926191788948961E-4</v>
      </c>
      <c r="P11" s="27">
        <f t="shared" si="2"/>
        <v>0.9999730555251739</v>
      </c>
      <c r="Q11" s="54">
        <f>E_step2!Q11</f>
        <v>0</v>
      </c>
      <c r="R11" s="27"/>
      <c r="S11" s="27"/>
      <c r="T11" s="27"/>
      <c r="U11" s="27"/>
      <c r="V11" s="27"/>
      <c r="W11" s="33">
        <f>V3*V63</f>
        <v>0.3558554827496837</v>
      </c>
      <c r="X11" s="25" t="s">
        <v>128</v>
      </c>
    </row>
    <row r="12" spans="1:24" x14ac:dyDescent="0.2">
      <c r="A12" s="7" t="s">
        <v>36</v>
      </c>
      <c r="B12" t="s">
        <v>43</v>
      </c>
      <c r="C12" s="21">
        <v>0</v>
      </c>
      <c r="D12" t="s">
        <v>44</v>
      </c>
      <c r="E12" t="s">
        <v>46</v>
      </c>
      <c r="F12">
        <v>0</v>
      </c>
      <c r="G12">
        <v>0</v>
      </c>
      <c r="H12">
        <v>2</v>
      </c>
      <c r="I12" s="27">
        <f t="shared" si="0"/>
        <v>11.851027559920039</v>
      </c>
      <c r="J12" s="28">
        <f t="shared" si="3"/>
        <v>7.1312247797798469E-6</v>
      </c>
      <c r="K12" s="27">
        <f>K11</f>
        <v>1.0117336087818809E-2</v>
      </c>
      <c r="L12" s="27">
        <f t="shared" si="5"/>
        <v>7.048520201247228E-4</v>
      </c>
      <c r="M12" s="27">
        <v>0.5</v>
      </c>
      <c r="N12" s="27">
        <f t="shared" si="1"/>
        <v>3.524260100623614E-4</v>
      </c>
      <c r="O12" s="68">
        <f>N12+N16</f>
        <v>1.6840611666180233E-3</v>
      </c>
      <c r="P12" s="27">
        <f t="shared" si="2"/>
        <v>0.20927150215696305</v>
      </c>
      <c r="Q12" s="54">
        <f>E_step2!Q12</f>
        <v>0</v>
      </c>
      <c r="R12" s="27"/>
      <c r="S12" s="27"/>
      <c r="T12" s="27"/>
      <c r="U12" s="27"/>
      <c r="V12" s="27"/>
      <c r="W12" s="33">
        <f>V3*V63</f>
        <v>0.3558554827496837</v>
      </c>
      <c r="X12" s="25" t="s">
        <v>150</v>
      </c>
    </row>
    <row r="13" spans="1:24" x14ac:dyDescent="0.2">
      <c r="A13" s="7" t="s">
        <v>36</v>
      </c>
      <c r="B13" t="s">
        <v>43</v>
      </c>
      <c r="C13" s="21">
        <v>0</v>
      </c>
      <c r="D13" t="s">
        <v>44</v>
      </c>
      <c r="E13" t="s">
        <v>47</v>
      </c>
      <c r="F13">
        <v>0</v>
      </c>
      <c r="G13">
        <v>1</v>
      </c>
      <c r="H13">
        <v>0</v>
      </c>
      <c r="I13" s="27">
        <f t="shared" si="0"/>
        <v>4.9035822815879628</v>
      </c>
      <c r="J13" s="28">
        <f t="shared" si="3"/>
        <v>7.4199550365306828E-3</v>
      </c>
      <c r="K13" s="27">
        <f t="shared" ref="K13:K14" si="8">K12</f>
        <v>1.0117336087818809E-2</v>
      </c>
      <c r="L13" s="27">
        <f t="shared" si="5"/>
        <v>0.73339019007822115</v>
      </c>
      <c r="M13" s="27">
        <v>0.5</v>
      </c>
      <c r="N13" s="27">
        <f t="shared" si="1"/>
        <v>0.36669509503911057</v>
      </c>
      <c r="O13" s="68">
        <f>N13+N17</f>
        <v>0.36670497571209726</v>
      </c>
      <c r="P13" s="27">
        <f t="shared" si="2"/>
        <v>0.9999730555251739</v>
      </c>
      <c r="Q13" s="54">
        <f>E_step2!Q13</f>
        <v>0</v>
      </c>
      <c r="R13" s="27"/>
      <c r="S13" s="27"/>
      <c r="T13" s="27"/>
      <c r="U13" s="27"/>
      <c r="V13" s="27"/>
      <c r="W13" s="33">
        <f>V3*V63</f>
        <v>0.3558554827496837</v>
      </c>
      <c r="X13" s="25" t="s">
        <v>151</v>
      </c>
    </row>
    <row r="14" spans="1:24" x14ac:dyDescent="0.2">
      <c r="A14" s="8" t="s">
        <v>36</v>
      </c>
      <c r="B14" s="1" t="s">
        <v>43</v>
      </c>
      <c r="C14" s="13">
        <v>1</v>
      </c>
      <c r="D14" s="1" t="s">
        <v>44</v>
      </c>
      <c r="E14" s="1" t="s">
        <v>48</v>
      </c>
      <c r="F14" s="1">
        <v>0</v>
      </c>
      <c r="G14" s="1">
        <v>0</v>
      </c>
      <c r="H14" s="1">
        <v>1</v>
      </c>
      <c r="I14" s="36">
        <f t="shared" si="0"/>
        <v>5.9255137799600197</v>
      </c>
      <c r="J14" s="29">
        <f t="shared" si="3"/>
        <v>2.6704353165317163E-3</v>
      </c>
      <c r="K14" s="27">
        <f t="shared" si="8"/>
        <v>1.0117336087818809E-2</v>
      </c>
      <c r="L14" s="27">
        <f t="shared" si="5"/>
        <v>0.26394648683727123</v>
      </c>
      <c r="M14" s="27">
        <v>0.5</v>
      </c>
      <c r="N14" s="27">
        <f t="shared" si="1"/>
        <v>0.13197324341863562</v>
      </c>
      <c r="O14" s="68">
        <f>N14+N18</f>
        <v>0.63063170120339518</v>
      </c>
      <c r="P14" s="27">
        <f t="shared" si="2"/>
        <v>0.20927150215696308</v>
      </c>
      <c r="Q14" s="54">
        <f>E_step2!Q14</f>
        <v>0.20927150215696308</v>
      </c>
      <c r="R14" s="27"/>
      <c r="S14" s="27"/>
      <c r="T14" s="27"/>
      <c r="U14" s="27"/>
      <c r="V14" s="27"/>
      <c r="W14" s="33">
        <f>V3*V63</f>
        <v>0.3558554827496837</v>
      </c>
      <c r="X14" s="25" t="s">
        <v>152</v>
      </c>
    </row>
    <row r="15" spans="1:24" x14ac:dyDescent="0.2">
      <c r="A15" s="7" t="s">
        <v>36</v>
      </c>
      <c r="B15" t="s">
        <v>43</v>
      </c>
      <c r="C15" s="21">
        <v>0</v>
      </c>
      <c r="D15" t="s">
        <v>49</v>
      </c>
      <c r="E15" t="s">
        <v>45</v>
      </c>
      <c r="F15">
        <v>0</v>
      </c>
      <c r="G15">
        <v>1</v>
      </c>
      <c r="H15">
        <v>2</v>
      </c>
      <c r="I15" s="27">
        <f t="shared" si="0"/>
        <v>16.754609841508003</v>
      </c>
      <c r="J15" s="28">
        <f t="shared" si="3"/>
        <v>5.2913367221359832E-8</v>
      </c>
      <c r="K15" s="27">
        <f>SUM(J15:J18)</f>
        <v>1.0026903027398755</v>
      </c>
      <c r="L15" s="27">
        <f t="shared" si="5"/>
        <v>5.2771396189603889E-8</v>
      </c>
      <c r="M15" s="27">
        <v>0.5</v>
      </c>
      <c r="N15" s="27">
        <f t="shared" si="1"/>
        <v>2.6385698094801944E-8</v>
      </c>
      <c r="O15" s="68">
        <f>O11</f>
        <v>9.7926191788948961E-4</v>
      </c>
      <c r="P15" s="27">
        <f t="shared" si="2"/>
        <v>2.6944474826171672E-5</v>
      </c>
      <c r="Q15" s="54">
        <f>E_step2!Q15</f>
        <v>0</v>
      </c>
      <c r="R15" s="27"/>
      <c r="S15" s="27"/>
      <c r="T15" s="27"/>
      <c r="U15" s="27"/>
      <c r="V15" s="27"/>
      <c r="W15" s="33">
        <f>V4*V63</f>
        <v>0.64414451725031641</v>
      </c>
      <c r="X15" s="25" t="s">
        <v>153</v>
      </c>
    </row>
    <row r="16" spans="1:24" x14ac:dyDescent="0.2">
      <c r="A16" s="7" t="s">
        <v>36</v>
      </c>
      <c r="B16" t="s">
        <v>43</v>
      </c>
      <c r="C16" s="21">
        <v>0</v>
      </c>
      <c r="D16" t="s">
        <v>49</v>
      </c>
      <c r="E16" t="s">
        <v>46</v>
      </c>
      <c r="F16">
        <v>0</v>
      </c>
      <c r="G16">
        <v>0</v>
      </c>
      <c r="H16">
        <v>1</v>
      </c>
      <c r="I16" s="27">
        <f t="shared" si="0"/>
        <v>5.9255137799600197</v>
      </c>
      <c r="J16" s="28">
        <f t="shared" si="3"/>
        <v>2.6704353165317163E-3</v>
      </c>
      <c r="K16" s="27">
        <f>K15</f>
        <v>1.0026903027398755</v>
      </c>
      <c r="L16" s="27">
        <f t="shared" si="5"/>
        <v>2.6632703131113239E-3</v>
      </c>
      <c r="M16" s="27">
        <v>0.5</v>
      </c>
      <c r="N16" s="27">
        <f t="shared" si="1"/>
        <v>1.3316351565556619E-3</v>
      </c>
      <c r="O16" s="68">
        <f t="shared" ref="O16:O18" si="9">O12</f>
        <v>1.6840611666180233E-3</v>
      </c>
      <c r="P16" s="27">
        <f t="shared" si="2"/>
        <v>0.79072849784303689</v>
      </c>
      <c r="Q16" s="54">
        <f>E_step2!Q16</f>
        <v>0</v>
      </c>
      <c r="R16" s="27"/>
      <c r="S16" s="27"/>
      <c r="T16" s="27"/>
      <c r="U16" s="27"/>
      <c r="V16" s="27"/>
      <c r="W16" s="33">
        <f>V4*V63</f>
        <v>0.64414451725031641</v>
      </c>
      <c r="X16" s="25" t="s">
        <v>154</v>
      </c>
    </row>
    <row r="17" spans="1:24" x14ac:dyDescent="0.2">
      <c r="A17" s="7" t="s">
        <v>36</v>
      </c>
      <c r="B17" t="s">
        <v>43</v>
      </c>
      <c r="C17" s="21">
        <v>0</v>
      </c>
      <c r="D17" t="s">
        <v>49</v>
      </c>
      <c r="E17" t="s">
        <v>47</v>
      </c>
      <c r="F17">
        <v>0</v>
      </c>
      <c r="G17">
        <v>1</v>
      </c>
      <c r="H17">
        <v>1</v>
      </c>
      <c r="I17" s="27">
        <f t="shared" si="0"/>
        <v>10.829096061547983</v>
      </c>
      <c r="J17" s="28">
        <f t="shared" si="3"/>
        <v>1.9814509976628913E-5</v>
      </c>
      <c r="K17" s="27">
        <f t="shared" ref="K17:K18" si="10">K16</f>
        <v>1.0026903027398755</v>
      </c>
      <c r="L17" s="27">
        <f t="shared" si="5"/>
        <v>1.9761345973413014E-5</v>
      </c>
      <c r="M17" s="27">
        <v>0.5</v>
      </c>
      <c r="N17" s="27">
        <f t="shared" si="1"/>
        <v>9.880672986706507E-6</v>
      </c>
      <c r="O17" s="68">
        <f t="shared" si="9"/>
        <v>0.36670497571209726</v>
      </c>
      <c r="P17" s="27">
        <f t="shared" si="2"/>
        <v>2.6944474826171693E-5</v>
      </c>
      <c r="Q17" s="54">
        <f>E_step2!Q17</f>
        <v>0</v>
      </c>
      <c r="R17" s="27"/>
      <c r="S17" s="27"/>
      <c r="T17" s="27"/>
      <c r="U17" s="27"/>
      <c r="V17" s="27"/>
      <c r="W17" s="57">
        <f>V4*V63</f>
        <v>0.64414451725031641</v>
      </c>
      <c r="X17" s="25" t="s">
        <v>157</v>
      </c>
    </row>
    <row r="18" spans="1:24" ht="16" thickBot="1" x14ac:dyDescent="0.25">
      <c r="A18" s="9" t="s">
        <v>36</v>
      </c>
      <c r="B18" s="4" t="s">
        <v>43</v>
      </c>
      <c r="C18" s="14">
        <v>1</v>
      </c>
      <c r="D18" s="4" t="s">
        <v>49</v>
      </c>
      <c r="E18" s="4" t="s">
        <v>48</v>
      </c>
      <c r="F18" s="4">
        <v>0</v>
      </c>
      <c r="G18" s="4">
        <v>0</v>
      </c>
      <c r="H18" s="4">
        <v>0</v>
      </c>
      <c r="I18" s="37">
        <f t="shared" si="0"/>
        <v>0</v>
      </c>
      <c r="J18" s="31">
        <f t="shared" si="3"/>
        <v>1</v>
      </c>
      <c r="K18" s="27">
        <f t="shared" si="10"/>
        <v>1.0026903027398755</v>
      </c>
      <c r="L18" s="27">
        <f t="shared" si="5"/>
        <v>0.99731691556951918</v>
      </c>
      <c r="M18" s="27">
        <v>0.5</v>
      </c>
      <c r="N18" s="27">
        <f t="shared" si="1"/>
        <v>0.49865845778475959</v>
      </c>
      <c r="O18" s="68">
        <f t="shared" si="9"/>
        <v>0.63063170120339518</v>
      </c>
      <c r="P18" s="27">
        <f t="shared" si="2"/>
        <v>0.790728497843037</v>
      </c>
      <c r="Q18" s="54">
        <f>E_step2!Q18</f>
        <v>0.790728497843037</v>
      </c>
      <c r="R18" s="27"/>
      <c r="S18" s="27"/>
      <c r="T18" s="27"/>
      <c r="U18" s="27"/>
      <c r="V18" s="27"/>
      <c r="W18" s="57">
        <f>V4*V63</f>
        <v>0.64414451725031641</v>
      </c>
      <c r="X18" s="25" t="s">
        <v>155</v>
      </c>
    </row>
    <row r="19" spans="1:24" x14ac:dyDescent="0.2">
      <c r="A19" s="5" t="s">
        <v>50</v>
      </c>
      <c r="B19" s="6" t="s">
        <v>50</v>
      </c>
      <c r="C19" s="12">
        <v>1</v>
      </c>
      <c r="D19" s="6" t="s">
        <v>51</v>
      </c>
      <c r="E19" s="6" t="s">
        <v>52</v>
      </c>
      <c r="F19">
        <v>0</v>
      </c>
      <c r="G19">
        <v>0</v>
      </c>
      <c r="H19">
        <v>0</v>
      </c>
      <c r="I19" s="27">
        <f t="shared" si="0"/>
        <v>0</v>
      </c>
      <c r="J19" s="28">
        <f t="shared" si="3"/>
        <v>1</v>
      </c>
      <c r="K19" s="27">
        <f>SUM(J19:J20)</f>
        <v>1.0000000699271161</v>
      </c>
      <c r="L19" s="27">
        <f t="shared" si="5"/>
        <v>0.99999993007288879</v>
      </c>
      <c r="M19" s="27">
        <v>1</v>
      </c>
      <c r="N19" s="27">
        <f t="shared" si="1"/>
        <v>0.99999993007288879</v>
      </c>
      <c r="O19" s="68">
        <f>N19</f>
        <v>0.99999993007288879</v>
      </c>
      <c r="P19" s="27">
        <f t="shared" si="2"/>
        <v>1</v>
      </c>
      <c r="Q19" s="54">
        <f>E_step2!Q19</f>
        <v>1</v>
      </c>
      <c r="R19" s="27" t="s">
        <v>50</v>
      </c>
      <c r="S19" s="27" t="s">
        <v>51</v>
      </c>
      <c r="T19" s="27">
        <f>SUM(Q19:Q22)</f>
        <v>2</v>
      </c>
      <c r="U19" s="27">
        <f>SUM(Q19:Q22)</f>
        <v>2</v>
      </c>
      <c r="V19" s="27">
        <f>T19/U19</f>
        <v>1</v>
      </c>
      <c r="W19" s="33">
        <f>V19</f>
        <v>1</v>
      </c>
      <c r="X19" s="25" t="s">
        <v>156</v>
      </c>
    </row>
    <row r="20" spans="1:24" ht="16" thickBot="1" x14ac:dyDescent="0.25">
      <c r="A20" s="9" t="s">
        <v>50</v>
      </c>
      <c r="B20" s="4" t="s">
        <v>50</v>
      </c>
      <c r="C20" s="14">
        <v>0</v>
      </c>
      <c r="D20" s="4" t="s">
        <v>51</v>
      </c>
      <c r="E20" s="4" t="s">
        <v>53</v>
      </c>
      <c r="F20" s="4">
        <v>1</v>
      </c>
      <c r="G20" s="4">
        <v>0</v>
      </c>
      <c r="H20" s="4">
        <v>1</v>
      </c>
      <c r="I20" s="37">
        <f t="shared" si="0"/>
        <v>16.475812335625768</v>
      </c>
      <c r="J20" s="31">
        <f t="shared" si="3"/>
        <v>6.9927116118634983E-8</v>
      </c>
      <c r="K20" s="27">
        <f>K19</f>
        <v>1.0000000699271161</v>
      </c>
      <c r="L20" s="27">
        <f t="shared" si="5"/>
        <v>6.9927111228833753E-8</v>
      </c>
      <c r="M20" s="27">
        <v>1</v>
      </c>
      <c r="N20" s="27">
        <f t="shared" si="1"/>
        <v>6.9927111228833753E-8</v>
      </c>
      <c r="O20" s="68">
        <f>N20</f>
        <v>6.9927111228833753E-8</v>
      </c>
      <c r="P20" s="27">
        <f t="shared" si="2"/>
        <v>1</v>
      </c>
      <c r="Q20" s="54">
        <f>E_step2!Q20</f>
        <v>0</v>
      </c>
      <c r="R20" s="27"/>
      <c r="S20" s="27"/>
      <c r="T20" s="27"/>
      <c r="U20" s="27"/>
      <c r="V20" s="27"/>
      <c r="W20" s="33">
        <f>V19</f>
        <v>1</v>
      </c>
      <c r="X20" s="25" t="s">
        <v>149</v>
      </c>
    </row>
    <row r="21" spans="1:24" x14ac:dyDescent="0.2">
      <c r="A21" s="5" t="s">
        <v>50</v>
      </c>
      <c r="B21" s="6" t="s">
        <v>54</v>
      </c>
      <c r="C21" s="12">
        <v>1</v>
      </c>
      <c r="D21" s="6" t="s">
        <v>55</v>
      </c>
      <c r="E21" s="6" t="s">
        <v>56</v>
      </c>
      <c r="F21">
        <v>0</v>
      </c>
      <c r="G21">
        <v>1</v>
      </c>
      <c r="H21">
        <v>0</v>
      </c>
      <c r="I21" s="27">
        <f t="shared" si="0"/>
        <v>4.9035822815879628</v>
      </c>
      <c r="J21" s="28">
        <f t="shared" si="3"/>
        <v>7.4199550365306828E-3</v>
      </c>
      <c r="K21" s="27">
        <f>SUM(J21:J22)</f>
        <v>1.00903903530624E-2</v>
      </c>
      <c r="L21" s="27">
        <f t="shared" si="5"/>
        <v>0.735348661142604</v>
      </c>
      <c r="M21" s="27">
        <v>1</v>
      </c>
      <c r="N21" s="27">
        <f t="shared" si="1"/>
        <v>0.735348661142604</v>
      </c>
      <c r="O21" s="68">
        <f>N21</f>
        <v>0.735348661142604</v>
      </c>
      <c r="P21" s="27">
        <f t="shared" si="2"/>
        <v>1</v>
      </c>
      <c r="Q21" s="54">
        <f>E_step2!Q21</f>
        <v>1</v>
      </c>
      <c r="R21" s="27"/>
      <c r="S21" s="27"/>
      <c r="T21" s="27"/>
      <c r="U21" s="27"/>
      <c r="V21" s="27"/>
      <c r="W21" s="57">
        <f>V19*V63</f>
        <v>1</v>
      </c>
    </row>
    <row r="22" spans="1:24" ht="16" thickBot="1" x14ac:dyDescent="0.25">
      <c r="A22" s="9" t="s">
        <v>50</v>
      </c>
      <c r="B22" s="4" t="s">
        <v>54</v>
      </c>
      <c r="C22" s="14">
        <v>0</v>
      </c>
      <c r="D22" s="4" t="s">
        <v>55</v>
      </c>
      <c r="E22" s="4" t="s">
        <v>57</v>
      </c>
      <c r="F22" s="4">
        <v>0</v>
      </c>
      <c r="G22" s="4">
        <v>0</v>
      </c>
      <c r="H22" s="4">
        <v>1</v>
      </c>
      <c r="I22" s="37">
        <f t="shared" si="0"/>
        <v>5.9255137799600197</v>
      </c>
      <c r="J22" s="31">
        <f t="shared" si="3"/>
        <v>2.6704353165317163E-3</v>
      </c>
      <c r="K22" s="27">
        <f>K21</f>
        <v>1.00903903530624E-2</v>
      </c>
      <c r="L22" s="27">
        <f t="shared" si="5"/>
        <v>0.26465133885739595</v>
      </c>
      <c r="M22" s="27">
        <v>1</v>
      </c>
      <c r="N22" s="27">
        <f t="shared" si="1"/>
        <v>0.26465133885739595</v>
      </c>
      <c r="O22" s="68">
        <f>N22</f>
        <v>0.26465133885739595</v>
      </c>
      <c r="P22" s="27">
        <f t="shared" si="2"/>
        <v>1</v>
      </c>
      <c r="Q22" s="54">
        <f>E_step2!Q22</f>
        <v>0</v>
      </c>
      <c r="R22" s="27"/>
      <c r="S22" s="27"/>
      <c r="T22" s="27"/>
      <c r="U22" s="27"/>
      <c r="V22" s="27"/>
      <c r="W22" s="57">
        <f>V19*V63</f>
        <v>1</v>
      </c>
    </row>
    <row r="23" spans="1:24" x14ac:dyDescent="0.2">
      <c r="A23" s="5" t="s">
        <v>58</v>
      </c>
      <c r="B23" s="6" t="s">
        <v>58</v>
      </c>
      <c r="C23" s="12">
        <v>0</v>
      </c>
      <c r="D23" s="6" t="s">
        <v>24</v>
      </c>
      <c r="E23" s="6" t="s">
        <v>21</v>
      </c>
      <c r="F23">
        <v>1</v>
      </c>
      <c r="G23">
        <v>0</v>
      </c>
      <c r="H23">
        <v>1</v>
      </c>
      <c r="I23" s="27">
        <f t="shared" si="0"/>
        <v>16.475812335625768</v>
      </c>
      <c r="J23" s="28">
        <f t="shared" si="3"/>
        <v>6.9927116118634983E-8</v>
      </c>
      <c r="K23" s="27">
        <f>SUM(J23:J24)</f>
        <v>1.0000000699271161</v>
      </c>
      <c r="L23" s="27">
        <f t="shared" si="5"/>
        <v>6.9927111228833753E-8</v>
      </c>
      <c r="M23" s="27">
        <v>0.5</v>
      </c>
      <c r="N23" s="27">
        <f t="shared" si="1"/>
        <v>3.4963555614416877E-8</v>
      </c>
      <c r="O23" s="68">
        <f>N23+N26</f>
        <v>4.8553079205434328E-3</v>
      </c>
      <c r="P23" s="27">
        <f t="shared" si="2"/>
        <v>7.2010995361347879E-6</v>
      </c>
      <c r="Q23" s="54">
        <f>E_step2!Q23</f>
        <v>0</v>
      </c>
      <c r="R23" s="27" t="s">
        <v>58</v>
      </c>
      <c r="S23" s="27" t="s">
        <v>24</v>
      </c>
      <c r="T23" s="27">
        <f>SUM(Q23:Q24, Q27:Q28)</f>
        <v>0.71171096549936741</v>
      </c>
      <c r="U23" s="27">
        <f>SUM(Q23:Q30)</f>
        <v>2</v>
      </c>
      <c r="V23" s="27">
        <f>T23/U23</f>
        <v>0.3558554827496837</v>
      </c>
      <c r="W23" s="33">
        <f>V23</f>
        <v>0.3558554827496837</v>
      </c>
    </row>
    <row r="24" spans="1:24" x14ac:dyDescent="0.2">
      <c r="A24" s="8" t="s">
        <v>58</v>
      </c>
      <c r="B24" s="1" t="s">
        <v>58</v>
      </c>
      <c r="C24" s="13">
        <v>1</v>
      </c>
      <c r="D24" s="1" t="s">
        <v>24</v>
      </c>
      <c r="E24" s="1" t="s">
        <v>23</v>
      </c>
      <c r="F24" s="1">
        <v>0</v>
      </c>
      <c r="G24" s="1">
        <v>0</v>
      </c>
      <c r="H24" s="1">
        <v>0</v>
      </c>
      <c r="I24" s="36">
        <f t="shared" si="0"/>
        <v>0</v>
      </c>
      <c r="J24" s="29">
        <f t="shared" si="3"/>
        <v>1</v>
      </c>
      <c r="K24" s="27">
        <f>K23</f>
        <v>1.0000000699271161</v>
      </c>
      <c r="L24" s="27">
        <f t="shared" si="5"/>
        <v>0.99999993007288879</v>
      </c>
      <c r="M24" s="27">
        <v>0.5</v>
      </c>
      <c r="N24" s="27">
        <f t="shared" si="1"/>
        <v>0.49999996503644439</v>
      </c>
      <c r="O24" s="68">
        <f>N24+N25</f>
        <v>0.99514469207945666</v>
      </c>
      <c r="P24" s="27">
        <f t="shared" si="2"/>
        <v>0.5024394633424043</v>
      </c>
      <c r="Q24" s="54">
        <f>E_step2!Q24</f>
        <v>0.5024394633424043</v>
      </c>
      <c r="R24" s="27"/>
      <c r="S24" s="27" t="s">
        <v>22</v>
      </c>
      <c r="T24" s="27">
        <f>SUM(Q25:Q26, Q29:Q30)</f>
        <v>1.2882890345006326</v>
      </c>
      <c r="U24" s="27">
        <f>SUM(Q23:Q30)</f>
        <v>2</v>
      </c>
      <c r="V24" s="27">
        <f>T24/U24</f>
        <v>0.6441445172503163</v>
      </c>
      <c r="W24" s="33">
        <f>V23</f>
        <v>0.3558554827496837</v>
      </c>
    </row>
    <row r="25" spans="1:24" x14ac:dyDescent="0.2">
      <c r="A25" s="7" t="s">
        <v>58</v>
      </c>
      <c r="B25" t="s">
        <v>58</v>
      </c>
      <c r="C25" s="21">
        <v>1</v>
      </c>
      <c r="D25" t="s">
        <v>22</v>
      </c>
      <c r="E25" t="s">
        <v>23</v>
      </c>
      <c r="F25">
        <v>0</v>
      </c>
      <c r="G25">
        <v>0</v>
      </c>
      <c r="H25">
        <v>1</v>
      </c>
      <c r="I25" s="27">
        <f t="shared" si="0"/>
        <v>5.9255137799600197</v>
      </c>
      <c r="J25" s="28">
        <f t="shared" si="3"/>
        <v>2.6704353165317163E-3</v>
      </c>
      <c r="K25" s="27">
        <f>SUM(J25:J26)</f>
        <v>2.6966209783546185E-3</v>
      </c>
      <c r="L25" s="27">
        <f t="shared" si="5"/>
        <v>0.99028945408602442</v>
      </c>
      <c r="M25" s="27">
        <v>0.5</v>
      </c>
      <c r="N25" s="27">
        <f t="shared" si="1"/>
        <v>0.49514472704301221</v>
      </c>
      <c r="O25" s="68">
        <f>O24</f>
        <v>0.99514469207945666</v>
      </c>
      <c r="P25" s="27">
        <f t="shared" si="2"/>
        <v>0.49756053665759564</v>
      </c>
      <c r="Q25" s="54">
        <f>E_step2!Q25</f>
        <v>0.49756053665759564</v>
      </c>
      <c r="R25" s="27"/>
      <c r="S25" s="27"/>
      <c r="T25" s="27"/>
      <c r="U25" s="27"/>
      <c r="V25" s="27"/>
      <c r="W25" s="33">
        <f>V24</f>
        <v>0.6441445172503163</v>
      </c>
    </row>
    <row r="26" spans="1:24" ht="16" thickBot="1" x14ac:dyDescent="0.25">
      <c r="A26" s="9" t="s">
        <v>58</v>
      </c>
      <c r="B26" s="4" t="s">
        <v>58</v>
      </c>
      <c r="C26" s="14">
        <v>0</v>
      </c>
      <c r="D26" s="4" t="s">
        <v>22</v>
      </c>
      <c r="E26" s="4" t="s">
        <v>21</v>
      </c>
      <c r="F26" s="4">
        <v>1</v>
      </c>
      <c r="G26" s="4">
        <v>0</v>
      </c>
      <c r="H26" s="4">
        <v>0</v>
      </c>
      <c r="I26" s="37">
        <f t="shared" si="0"/>
        <v>10.55029855566575</v>
      </c>
      <c r="J26" s="31">
        <f t="shared" si="3"/>
        <v>2.6185661822902428E-5</v>
      </c>
      <c r="K26" s="27">
        <f>K25</f>
        <v>2.6966209783546185E-3</v>
      </c>
      <c r="L26" s="27">
        <f t="shared" si="5"/>
        <v>9.7105459139756375E-3</v>
      </c>
      <c r="M26" s="27">
        <v>0.5</v>
      </c>
      <c r="N26" s="27">
        <f t="shared" si="1"/>
        <v>4.8552729569878187E-3</v>
      </c>
      <c r="O26" s="68">
        <f>O23</f>
        <v>4.8553079205434328E-3</v>
      </c>
      <c r="P26" s="27">
        <f t="shared" si="2"/>
        <v>0.99999279890046389</v>
      </c>
      <c r="Q26" s="54">
        <f>E_step2!Q26</f>
        <v>0</v>
      </c>
      <c r="R26" s="27"/>
      <c r="S26" s="27"/>
      <c r="T26" s="27"/>
      <c r="U26" s="27"/>
      <c r="V26" s="27"/>
      <c r="W26" s="33">
        <f>V24</f>
        <v>0.6441445172503163</v>
      </c>
    </row>
    <row r="27" spans="1:24" x14ac:dyDescent="0.2">
      <c r="A27" s="5" t="s">
        <v>58</v>
      </c>
      <c r="B27" s="6" t="s">
        <v>59</v>
      </c>
      <c r="C27" s="12">
        <v>1</v>
      </c>
      <c r="D27" s="6" t="s">
        <v>60</v>
      </c>
      <c r="E27" s="6" t="s">
        <v>61</v>
      </c>
      <c r="F27">
        <v>0</v>
      </c>
      <c r="G27">
        <v>0</v>
      </c>
      <c r="H27">
        <v>1</v>
      </c>
      <c r="I27" s="27">
        <f t="shared" si="0"/>
        <v>5.9255137799600197</v>
      </c>
      <c r="J27" s="28">
        <f t="shared" si="3"/>
        <v>2.6704353165317163E-3</v>
      </c>
      <c r="K27" s="27">
        <f>SUM(J27:J28)</f>
        <v>1.00903903530624E-2</v>
      </c>
      <c r="L27" s="27">
        <f t="shared" si="5"/>
        <v>0.26465133885739595</v>
      </c>
      <c r="M27" s="27">
        <v>0.5</v>
      </c>
      <c r="N27" s="27">
        <f t="shared" si="1"/>
        <v>0.13232566942869797</v>
      </c>
      <c r="O27" s="68">
        <f>N27+N30</f>
        <v>0.63231576237001319</v>
      </c>
      <c r="P27" s="27">
        <f t="shared" si="2"/>
        <v>0.20927150215696308</v>
      </c>
      <c r="Q27" s="54">
        <f>E_step2!Q27</f>
        <v>0.20927150215696308</v>
      </c>
      <c r="R27" s="27"/>
      <c r="S27" s="27"/>
      <c r="T27" s="27"/>
      <c r="U27" s="27"/>
      <c r="V27" s="27"/>
      <c r="W27" s="33">
        <f>V23*V$63</f>
        <v>0.3558554827496837</v>
      </c>
    </row>
    <row r="28" spans="1:24" x14ac:dyDescent="0.2">
      <c r="A28" s="8" t="s">
        <v>58</v>
      </c>
      <c r="B28" s="1" t="s">
        <v>59</v>
      </c>
      <c r="C28" s="13">
        <v>0</v>
      </c>
      <c r="D28" s="1" t="s">
        <v>60</v>
      </c>
      <c r="E28" s="1" t="s">
        <v>62</v>
      </c>
      <c r="F28" s="1">
        <v>0</v>
      </c>
      <c r="G28" s="1">
        <v>1</v>
      </c>
      <c r="H28" s="1">
        <v>0</v>
      </c>
      <c r="I28" s="36">
        <f t="shared" si="0"/>
        <v>4.9035822815879628</v>
      </c>
      <c r="J28" s="29">
        <f t="shared" si="3"/>
        <v>7.4199550365306828E-3</v>
      </c>
      <c r="K28" s="27">
        <f>K27</f>
        <v>1.00903903530624E-2</v>
      </c>
      <c r="L28" s="27">
        <f t="shared" si="5"/>
        <v>0.735348661142604</v>
      </c>
      <c r="M28" s="27">
        <v>0.5</v>
      </c>
      <c r="N28" s="27">
        <f t="shared" si="1"/>
        <v>0.367674330571302</v>
      </c>
      <c r="O28" s="68">
        <f>N28+N29</f>
        <v>0.36768423762998681</v>
      </c>
      <c r="P28" s="27">
        <f t="shared" si="2"/>
        <v>0.99997305552517379</v>
      </c>
      <c r="Q28" s="54">
        <f>E_step2!Q28</f>
        <v>0</v>
      </c>
      <c r="R28" s="27"/>
      <c r="S28" s="27"/>
      <c r="T28" s="27"/>
      <c r="U28" s="27"/>
      <c r="V28" s="27"/>
      <c r="W28" s="33">
        <f>V23*V$63</f>
        <v>0.3558554827496837</v>
      </c>
    </row>
    <row r="29" spans="1:24" x14ac:dyDescent="0.2">
      <c r="A29" s="7" t="s">
        <v>58</v>
      </c>
      <c r="B29" t="s">
        <v>59</v>
      </c>
      <c r="C29" s="21">
        <v>0</v>
      </c>
      <c r="D29" t="s">
        <v>63</v>
      </c>
      <c r="E29" t="s">
        <v>62</v>
      </c>
      <c r="F29">
        <v>0</v>
      </c>
      <c r="G29">
        <v>1</v>
      </c>
      <c r="H29">
        <v>1</v>
      </c>
      <c r="I29" s="27">
        <f t="shared" si="0"/>
        <v>10.829096061547983</v>
      </c>
      <c r="J29" s="28">
        <f t="shared" si="3"/>
        <v>1.9814509976628913E-5</v>
      </c>
      <c r="K29" s="27">
        <f>SUM(J29:J30)</f>
        <v>1.0000198145099766</v>
      </c>
      <c r="L29" s="27">
        <f t="shared" si="5"/>
        <v>1.9814117369602617E-5</v>
      </c>
      <c r="M29" s="27">
        <v>0.5</v>
      </c>
      <c r="N29" s="27">
        <f t="shared" si="1"/>
        <v>9.9070586848013084E-6</v>
      </c>
      <c r="O29" s="68">
        <f>O28</f>
        <v>0.36768423762998681</v>
      </c>
      <c r="P29" s="27">
        <f t="shared" si="2"/>
        <v>2.6944474826171689E-5</v>
      </c>
      <c r="Q29" s="54">
        <f>E_step2!Q29</f>
        <v>0</v>
      </c>
      <c r="R29" s="27"/>
      <c r="S29" s="27"/>
      <c r="T29" s="27"/>
      <c r="U29" s="27"/>
      <c r="V29" s="27"/>
      <c r="W29" s="33">
        <f>V24*V$63</f>
        <v>0.6441445172503163</v>
      </c>
    </row>
    <row r="30" spans="1:24" ht="16" thickBot="1" x14ac:dyDescent="0.25">
      <c r="A30" s="9" t="s">
        <v>58</v>
      </c>
      <c r="B30" s="4" t="s">
        <v>59</v>
      </c>
      <c r="C30" s="14">
        <v>1</v>
      </c>
      <c r="D30" s="4" t="s">
        <v>63</v>
      </c>
      <c r="E30" s="4" t="s">
        <v>61</v>
      </c>
      <c r="F30" s="4">
        <v>0</v>
      </c>
      <c r="G30" s="4">
        <v>0</v>
      </c>
      <c r="H30" s="4">
        <v>0</v>
      </c>
      <c r="I30" s="37">
        <f t="shared" si="0"/>
        <v>0</v>
      </c>
      <c r="J30" s="31">
        <f t="shared" si="3"/>
        <v>1</v>
      </c>
      <c r="K30" s="27">
        <f>K29</f>
        <v>1.0000198145099766</v>
      </c>
      <c r="L30" s="27">
        <f t="shared" si="5"/>
        <v>0.99998018588263049</v>
      </c>
      <c r="M30" s="27">
        <v>0.5</v>
      </c>
      <c r="N30" s="27">
        <f t="shared" si="1"/>
        <v>0.49999009294131525</v>
      </c>
      <c r="O30" s="68">
        <f>O27</f>
        <v>0.63231576237001319</v>
      </c>
      <c r="P30" s="27">
        <f t="shared" si="2"/>
        <v>0.790728497843037</v>
      </c>
      <c r="Q30" s="54">
        <f>E_step2!Q30</f>
        <v>0.790728497843037</v>
      </c>
      <c r="R30" s="27"/>
      <c r="S30" s="27"/>
      <c r="T30" s="27"/>
      <c r="U30" s="27"/>
      <c r="V30" s="27"/>
      <c r="W30" s="33">
        <f>V24*V$63</f>
        <v>0.6441445172503163</v>
      </c>
    </row>
    <row r="31" spans="1:24" x14ac:dyDescent="0.2">
      <c r="A31" s="5" t="s">
        <v>64</v>
      </c>
      <c r="B31" s="6" t="s">
        <v>64</v>
      </c>
      <c r="C31" s="12">
        <v>1</v>
      </c>
      <c r="D31" s="6" t="s">
        <v>20</v>
      </c>
      <c r="E31" s="6" t="s">
        <v>19</v>
      </c>
      <c r="F31">
        <v>0</v>
      </c>
      <c r="G31">
        <v>0</v>
      </c>
      <c r="H31">
        <v>0</v>
      </c>
      <c r="I31" s="27">
        <f t="shared" si="0"/>
        <v>0</v>
      </c>
      <c r="J31" s="28">
        <f t="shared" si="3"/>
        <v>1</v>
      </c>
      <c r="K31" s="27">
        <f>SUM(J31:J34)</f>
        <v>1.0026705054303835</v>
      </c>
      <c r="L31" s="27">
        <f t="shared" si="5"/>
        <v>0.99733660717461992</v>
      </c>
      <c r="M31" s="27">
        <v>1</v>
      </c>
      <c r="N31" s="27">
        <f t="shared" si="1"/>
        <v>0.99733660717461992</v>
      </c>
      <c r="O31" s="68">
        <f>N31</f>
        <v>0.99733660717461992</v>
      </c>
      <c r="P31" s="27">
        <f t="shared" si="2"/>
        <v>1</v>
      </c>
      <c r="Q31" s="54">
        <f>E_step2!Q31</f>
        <v>1</v>
      </c>
      <c r="R31" s="27" t="s">
        <v>64</v>
      </c>
      <c r="S31" s="27" t="s">
        <v>20</v>
      </c>
      <c r="T31" s="27">
        <f>SUM(Q31:Q38)</f>
        <v>2</v>
      </c>
      <c r="U31" s="27">
        <f>SUM(Q31:Q38)</f>
        <v>2</v>
      </c>
      <c r="V31" s="27">
        <f>T31/U31</f>
        <v>1</v>
      </c>
      <c r="W31" s="57">
        <f>V31</f>
        <v>1</v>
      </c>
    </row>
    <row r="32" spans="1:24" x14ac:dyDescent="0.2">
      <c r="A32" s="7" t="s">
        <v>64</v>
      </c>
      <c r="B32" t="s">
        <v>64</v>
      </c>
      <c r="C32" s="21">
        <v>0</v>
      </c>
      <c r="D32" t="s">
        <v>20</v>
      </c>
      <c r="E32" t="s">
        <v>17</v>
      </c>
      <c r="F32">
        <v>0</v>
      </c>
      <c r="G32">
        <v>0</v>
      </c>
      <c r="H32">
        <v>1</v>
      </c>
      <c r="I32" s="27">
        <f t="shared" si="0"/>
        <v>5.9255137799600197</v>
      </c>
      <c r="J32" s="28">
        <f t="shared" si="3"/>
        <v>2.6704353165317163E-3</v>
      </c>
      <c r="K32" s="27">
        <f>K31</f>
        <v>1.0026705054303835</v>
      </c>
      <c r="L32" s="27">
        <f t="shared" si="5"/>
        <v>2.6633228982690244E-3</v>
      </c>
      <c r="M32" s="27">
        <v>1</v>
      </c>
      <c r="N32" s="27">
        <f t="shared" si="1"/>
        <v>2.6633228982690244E-3</v>
      </c>
      <c r="O32" s="68">
        <f t="shared" ref="O32:O38" si="11">N32</f>
        <v>2.6633228982690244E-3</v>
      </c>
      <c r="P32" s="27">
        <f t="shared" si="2"/>
        <v>1</v>
      </c>
      <c r="Q32" s="54">
        <f>E_step2!Q32</f>
        <v>0</v>
      </c>
      <c r="R32" s="27"/>
      <c r="S32" s="27"/>
      <c r="T32" s="27"/>
      <c r="U32" s="27"/>
      <c r="V32" s="27"/>
      <c r="W32" s="57">
        <f>V31</f>
        <v>1</v>
      </c>
    </row>
    <row r="33" spans="1:23" x14ac:dyDescent="0.2">
      <c r="A33" s="7" t="s">
        <v>64</v>
      </c>
      <c r="B33" t="s">
        <v>64</v>
      </c>
      <c r="C33" s="21">
        <v>0</v>
      </c>
      <c r="D33" t="s">
        <v>20</v>
      </c>
      <c r="E33" t="s">
        <v>16</v>
      </c>
      <c r="F33">
        <v>1</v>
      </c>
      <c r="G33">
        <v>0</v>
      </c>
      <c r="H33">
        <v>2</v>
      </c>
      <c r="I33" s="27">
        <f t="shared" si="0"/>
        <v>22.401326115585789</v>
      </c>
      <c r="J33" s="28">
        <f t="shared" si="3"/>
        <v>1.867358404664169E-10</v>
      </c>
      <c r="K33" s="27">
        <f t="shared" ref="K33:K34" si="12">K32</f>
        <v>1.0026705054303835</v>
      </c>
      <c r="L33" s="27">
        <f t="shared" si="5"/>
        <v>1.8623848956867733E-10</v>
      </c>
      <c r="M33" s="27">
        <v>1</v>
      </c>
      <c r="N33" s="27">
        <f t="shared" si="1"/>
        <v>1.8623848956867733E-10</v>
      </c>
      <c r="O33" s="68">
        <f t="shared" si="11"/>
        <v>1.8623848956867733E-10</v>
      </c>
      <c r="P33" s="27">
        <f t="shared" si="2"/>
        <v>1</v>
      </c>
      <c r="Q33" s="54">
        <f>E_step2!Q33</f>
        <v>0</v>
      </c>
      <c r="R33" s="27"/>
      <c r="S33" s="27"/>
      <c r="T33" s="27"/>
      <c r="U33" s="27"/>
      <c r="V33" s="27"/>
      <c r="W33" s="33">
        <f>V31</f>
        <v>1</v>
      </c>
    </row>
    <row r="34" spans="1:23" ht="16" thickBot="1" x14ac:dyDescent="0.25">
      <c r="A34" s="9" t="s">
        <v>64</v>
      </c>
      <c r="B34" s="4" t="s">
        <v>64</v>
      </c>
      <c r="C34" s="14">
        <v>0</v>
      </c>
      <c r="D34" s="4" t="s">
        <v>20</v>
      </c>
      <c r="E34" s="4" t="s">
        <v>18</v>
      </c>
      <c r="F34" s="4">
        <v>1</v>
      </c>
      <c r="G34" s="4">
        <v>0</v>
      </c>
      <c r="H34" s="4">
        <v>1</v>
      </c>
      <c r="I34" s="37">
        <f t="shared" si="0"/>
        <v>16.475812335625768</v>
      </c>
      <c r="J34" s="31">
        <f t="shared" si="3"/>
        <v>6.9927116118634983E-8</v>
      </c>
      <c r="K34" s="27">
        <f t="shared" si="12"/>
        <v>1.0026705054303835</v>
      </c>
      <c r="L34" s="27">
        <f t="shared" si="5"/>
        <v>6.9740872739265092E-8</v>
      </c>
      <c r="M34" s="27">
        <v>1</v>
      </c>
      <c r="N34" s="27">
        <f t="shared" si="1"/>
        <v>6.9740872739265092E-8</v>
      </c>
      <c r="O34" s="68">
        <f t="shared" si="11"/>
        <v>6.9740872739265092E-8</v>
      </c>
      <c r="P34" s="27">
        <f t="shared" si="2"/>
        <v>1</v>
      </c>
      <c r="Q34" s="54">
        <f>E_step2!Q34</f>
        <v>0</v>
      </c>
      <c r="R34" s="27"/>
      <c r="S34" s="27"/>
      <c r="T34" s="27"/>
      <c r="U34" s="27"/>
      <c r="V34" s="27"/>
      <c r="W34" s="33">
        <f>V31</f>
        <v>1</v>
      </c>
    </row>
    <row r="35" spans="1:23" x14ac:dyDescent="0.2">
      <c r="A35" s="5" t="s">
        <v>64</v>
      </c>
      <c r="B35" s="6" t="s">
        <v>65</v>
      </c>
      <c r="C35" s="12">
        <v>1</v>
      </c>
      <c r="D35" s="6" t="s">
        <v>66</v>
      </c>
      <c r="E35" s="6" t="s">
        <v>67</v>
      </c>
      <c r="F35">
        <v>0</v>
      </c>
      <c r="G35">
        <v>1</v>
      </c>
      <c r="H35">
        <v>0</v>
      </c>
      <c r="I35" s="27">
        <f t="shared" ref="I35:I62" si="13">SUMPRODUCT(F35:H35, F$2:H$2)</f>
        <v>4.9035822815879628</v>
      </c>
      <c r="J35" s="28">
        <f t="shared" si="3"/>
        <v>7.4199550365306828E-3</v>
      </c>
      <c r="K35" s="27">
        <f>SUM(J35:J38)</f>
        <v>1.0117336087818807E-2</v>
      </c>
      <c r="L35" s="27">
        <f t="shared" si="5"/>
        <v>0.73339019007822126</v>
      </c>
      <c r="M35" s="27">
        <v>1</v>
      </c>
      <c r="N35" s="27">
        <f t="shared" si="1"/>
        <v>0.73339019007822126</v>
      </c>
      <c r="O35" s="68">
        <f t="shared" si="11"/>
        <v>0.73339019007822126</v>
      </c>
      <c r="P35" s="27">
        <f t="shared" si="2"/>
        <v>1</v>
      </c>
      <c r="Q35" s="54">
        <f>E_step2!Q35</f>
        <v>1</v>
      </c>
      <c r="R35" s="27"/>
      <c r="S35" s="27"/>
      <c r="T35" s="27"/>
      <c r="U35" s="27"/>
      <c r="V35" s="27"/>
      <c r="W35" s="33">
        <f>V31*V$63</f>
        <v>1</v>
      </c>
    </row>
    <row r="36" spans="1:23" x14ac:dyDescent="0.2">
      <c r="A36" s="7" t="s">
        <v>64</v>
      </c>
      <c r="B36" t="s">
        <v>65</v>
      </c>
      <c r="C36" s="21">
        <v>0</v>
      </c>
      <c r="D36" t="s">
        <v>66</v>
      </c>
      <c r="E36" t="s">
        <v>68</v>
      </c>
      <c r="F36">
        <v>0</v>
      </c>
      <c r="G36">
        <v>1</v>
      </c>
      <c r="H36">
        <v>1</v>
      </c>
      <c r="I36" s="27">
        <f t="shared" si="13"/>
        <v>10.829096061547983</v>
      </c>
      <c r="J36" s="28">
        <f t="shared" si="3"/>
        <v>1.9814509976628913E-5</v>
      </c>
      <c r="K36" s="27">
        <f>K35</f>
        <v>1.0117336087818807E-2</v>
      </c>
      <c r="L36" s="27">
        <f t="shared" si="5"/>
        <v>1.9584710643827902E-3</v>
      </c>
      <c r="M36" s="27">
        <v>1</v>
      </c>
      <c r="N36" s="27">
        <f t="shared" si="1"/>
        <v>1.9584710643827902E-3</v>
      </c>
      <c r="O36" s="68">
        <f t="shared" si="11"/>
        <v>1.9584710643827902E-3</v>
      </c>
      <c r="P36" s="27">
        <f t="shared" si="2"/>
        <v>1</v>
      </c>
      <c r="Q36" s="54">
        <f>E_step2!Q36</f>
        <v>0</v>
      </c>
      <c r="R36" s="27"/>
      <c r="S36" s="27"/>
      <c r="T36" s="27"/>
      <c r="U36" s="27"/>
      <c r="V36" s="27"/>
      <c r="W36" s="33">
        <f>V31*V$63</f>
        <v>1</v>
      </c>
    </row>
    <row r="37" spans="1:23" x14ac:dyDescent="0.2">
      <c r="A37" s="7" t="s">
        <v>64</v>
      </c>
      <c r="B37" t="s">
        <v>65</v>
      </c>
      <c r="C37" s="21">
        <v>0</v>
      </c>
      <c r="D37" t="s">
        <v>66</v>
      </c>
      <c r="E37" t="s">
        <v>69</v>
      </c>
      <c r="F37">
        <v>0</v>
      </c>
      <c r="G37">
        <v>0</v>
      </c>
      <c r="H37">
        <v>2</v>
      </c>
      <c r="I37" s="27">
        <f t="shared" si="13"/>
        <v>11.851027559920039</v>
      </c>
      <c r="J37" s="28">
        <f t="shared" si="3"/>
        <v>7.1312247797798469E-6</v>
      </c>
      <c r="K37" s="27">
        <f t="shared" ref="K37:K38" si="14">K36</f>
        <v>1.0117336087818807E-2</v>
      </c>
      <c r="L37" s="27">
        <f t="shared" si="5"/>
        <v>7.0485202012472291E-4</v>
      </c>
      <c r="M37" s="27">
        <v>1</v>
      </c>
      <c r="N37" s="27">
        <f t="shared" si="1"/>
        <v>7.0485202012472291E-4</v>
      </c>
      <c r="O37" s="68">
        <f t="shared" si="11"/>
        <v>7.0485202012472291E-4</v>
      </c>
      <c r="P37" s="27">
        <f t="shared" si="2"/>
        <v>1</v>
      </c>
      <c r="Q37" s="54">
        <f>E_step2!Q37</f>
        <v>0</v>
      </c>
      <c r="R37" s="27"/>
      <c r="S37" s="27"/>
      <c r="T37" s="27"/>
      <c r="U37" s="27"/>
      <c r="V37" s="27"/>
      <c r="W37" s="57">
        <f>V31*V$63</f>
        <v>1</v>
      </c>
    </row>
    <row r="38" spans="1:23" ht="16" thickBot="1" x14ac:dyDescent="0.25">
      <c r="A38" s="9" t="s">
        <v>64</v>
      </c>
      <c r="B38" s="4" t="s">
        <v>65</v>
      </c>
      <c r="C38" s="14">
        <v>0</v>
      </c>
      <c r="D38" s="4" t="s">
        <v>66</v>
      </c>
      <c r="E38" s="4" t="s">
        <v>70</v>
      </c>
      <c r="F38" s="4">
        <v>0</v>
      </c>
      <c r="G38" s="4">
        <v>0</v>
      </c>
      <c r="H38" s="4">
        <v>1</v>
      </c>
      <c r="I38" s="37">
        <f t="shared" si="13"/>
        <v>5.9255137799600197</v>
      </c>
      <c r="J38" s="31">
        <f t="shared" si="3"/>
        <v>2.6704353165317163E-3</v>
      </c>
      <c r="K38" s="27">
        <f t="shared" si="14"/>
        <v>1.0117336087818807E-2</v>
      </c>
      <c r="L38" s="27">
        <f t="shared" si="5"/>
        <v>0.26394648683727129</v>
      </c>
      <c r="M38" s="27">
        <v>1</v>
      </c>
      <c r="N38" s="27">
        <f t="shared" si="1"/>
        <v>0.26394648683727129</v>
      </c>
      <c r="O38" s="68">
        <f t="shared" si="11"/>
        <v>0.26394648683727129</v>
      </c>
      <c r="P38" s="27">
        <f t="shared" si="2"/>
        <v>1</v>
      </c>
      <c r="Q38" s="54">
        <f>E_step2!Q38</f>
        <v>0</v>
      </c>
      <c r="R38" s="27"/>
      <c r="S38" s="27"/>
      <c r="T38" s="27"/>
      <c r="U38" s="27"/>
      <c r="V38" s="27"/>
      <c r="W38" s="57">
        <f>V31*V$63</f>
        <v>1</v>
      </c>
    </row>
    <row r="39" spans="1:23" x14ac:dyDescent="0.2">
      <c r="A39" s="5" t="s">
        <v>71</v>
      </c>
      <c r="B39" s="6" t="s">
        <v>71</v>
      </c>
      <c r="C39" s="12">
        <v>0</v>
      </c>
      <c r="D39" s="6" t="s">
        <v>15</v>
      </c>
      <c r="E39" s="6" t="s">
        <v>12</v>
      </c>
      <c r="F39">
        <v>1</v>
      </c>
      <c r="G39">
        <v>0</v>
      </c>
      <c r="H39">
        <v>1</v>
      </c>
      <c r="I39" s="27">
        <f t="shared" si="13"/>
        <v>16.475812335625768</v>
      </c>
      <c r="J39" s="28">
        <f t="shared" si="3"/>
        <v>6.9927116118634983E-8</v>
      </c>
      <c r="K39" s="27">
        <f>SUM(J39:J40)</f>
        <v>1.0000000699271161</v>
      </c>
      <c r="L39" s="27">
        <f t="shared" si="5"/>
        <v>6.9927111228833753E-8</v>
      </c>
      <c r="M39" s="27">
        <v>0.5</v>
      </c>
      <c r="N39" s="27">
        <f t="shared" si="1"/>
        <v>3.4963555614416877E-8</v>
      </c>
      <c r="O39" s="68">
        <f>N39+N41</f>
        <v>4.8553079205434328E-3</v>
      </c>
      <c r="P39" s="27">
        <f t="shared" si="2"/>
        <v>7.2010995361347879E-6</v>
      </c>
      <c r="Q39" s="54">
        <f>E_step2!Q39</f>
        <v>0</v>
      </c>
      <c r="R39" s="27" t="s">
        <v>71</v>
      </c>
      <c r="S39" s="27" t="s">
        <v>15</v>
      </c>
      <c r="T39" s="27">
        <f>SUM(Q39:Q40, Q43:Q44)</f>
        <v>0.71171096549936741</v>
      </c>
      <c r="U39" s="27">
        <f>SUM(Q39:Q46)</f>
        <v>2</v>
      </c>
      <c r="V39" s="27">
        <f>T39/U39</f>
        <v>0.3558554827496837</v>
      </c>
      <c r="W39" s="33">
        <f>V39</f>
        <v>0.3558554827496837</v>
      </c>
    </row>
    <row r="40" spans="1:23" x14ac:dyDescent="0.2">
      <c r="A40" s="8" t="s">
        <v>71</v>
      </c>
      <c r="B40" s="1" t="s">
        <v>71</v>
      </c>
      <c r="C40" s="13">
        <v>1</v>
      </c>
      <c r="D40" s="1" t="s">
        <v>15</v>
      </c>
      <c r="E40" s="1" t="s">
        <v>14</v>
      </c>
      <c r="F40" s="1">
        <v>0</v>
      </c>
      <c r="G40" s="1">
        <v>0</v>
      </c>
      <c r="H40" s="1">
        <v>0</v>
      </c>
      <c r="I40" s="36">
        <f t="shared" si="13"/>
        <v>0</v>
      </c>
      <c r="J40" s="29">
        <f t="shared" si="3"/>
        <v>1</v>
      </c>
      <c r="K40" s="27">
        <f>K39</f>
        <v>1.0000000699271161</v>
      </c>
      <c r="L40" s="27">
        <f t="shared" si="5"/>
        <v>0.99999993007288879</v>
      </c>
      <c r="M40" s="27">
        <v>0.5</v>
      </c>
      <c r="N40" s="27">
        <f t="shared" si="1"/>
        <v>0.49999996503644439</v>
      </c>
      <c r="O40" s="68">
        <f>N40+N42</f>
        <v>0.99514469207945666</v>
      </c>
      <c r="P40" s="27">
        <f t="shared" si="2"/>
        <v>0.5024394633424043</v>
      </c>
      <c r="Q40" s="54">
        <f>E_step2!Q40</f>
        <v>0.5024394633424043</v>
      </c>
      <c r="R40" s="27"/>
      <c r="S40" s="27" t="s">
        <v>13</v>
      </c>
      <c r="T40" s="27">
        <f>SUM(Q41:Q42, Q45:Q46)</f>
        <v>1.2882890345006326</v>
      </c>
      <c r="U40" s="27">
        <f>SUM(Q39:Q46)</f>
        <v>2</v>
      </c>
      <c r="V40" s="27">
        <f>T40/U40</f>
        <v>0.6441445172503163</v>
      </c>
      <c r="W40" s="33">
        <f>V39</f>
        <v>0.3558554827496837</v>
      </c>
    </row>
    <row r="41" spans="1:23" x14ac:dyDescent="0.2">
      <c r="A41" s="7" t="s">
        <v>71</v>
      </c>
      <c r="B41" t="s">
        <v>71</v>
      </c>
      <c r="C41" s="21">
        <v>0</v>
      </c>
      <c r="D41" t="s">
        <v>13</v>
      </c>
      <c r="E41" t="s">
        <v>12</v>
      </c>
      <c r="F41">
        <v>1</v>
      </c>
      <c r="G41">
        <v>0</v>
      </c>
      <c r="H41">
        <v>0</v>
      </c>
      <c r="I41" s="27">
        <f t="shared" si="13"/>
        <v>10.55029855566575</v>
      </c>
      <c r="J41" s="28">
        <f t="shared" si="3"/>
        <v>2.6185661822902428E-5</v>
      </c>
      <c r="K41" s="27">
        <f>SUM(J41:J42)</f>
        <v>2.6966209783546185E-3</v>
      </c>
      <c r="L41" s="27">
        <f t="shared" si="5"/>
        <v>9.7105459139756375E-3</v>
      </c>
      <c r="M41" s="27">
        <v>0.5</v>
      </c>
      <c r="N41" s="27">
        <f t="shared" si="1"/>
        <v>4.8552729569878187E-3</v>
      </c>
      <c r="O41" s="68">
        <f>O39</f>
        <v>4.8553079205434328E-3</v>
      </c>
      <c r="P41" s="27">
        <f t="shared" si="2"/>
        <v>0.99999279890046389</v>
      </c>
      <c r="Q41" s="54">
        <f>E_step2!Q41</f>
        <v>0</v>
      </c>
      <c r="R41" s="27"/>
      <c r="S41" s="27"/>
      <c r="T41" s="27"/>
      <c r="U41" s="27"/>
      <c r="V41" s="27"/>
      <c r="W41" s="33">
        <f>V40</f>
        <v>0.6441445172503163</v>
      </c>
    </row>
    <row r="42" spans="1:23" ht="16" thickBot="1" x14ac:dyDescent="0.25">
      <c r="A42" s="9" t="s">
        <v>71</v>
      </c>
      <c r="B42" s="4" t="s">
        <v>71</v>
      </c>
      <c r="C42" s="14">
        <v>1</v>
      </c>
      <c r="D42" s="4" t="s">
        <v>13</v>
      </c>
      <c r="E42" s="4" t="s">
        <v>14</v>
      </c>
      <c r="F42" s="4">
        <v>0</v>
      </c>
      <c r="G42" s="4">
        <v>0</v>
      </c>
      <c r="H42" s="4">
        <v>1</v>
      </c>
      <c r="I42" s="37">
        <f t="shared" si="13"/>
        <v>5.9255137799600197</v>
      </c>
      <c r="J42" s="31">
        <f t="shared" si="3"/>
        <v>2.6704353165317163E-3</v>
      </c>
      <c r="K42" s="27">
        <f>K41</f>
        <v>2.6966209783546185E-3</v>
      </c>
      <c r="L42" s="27">
        <f t="shared" si="5"/>
        <v>0.99028945408602442</v>
      </c>
      <c r="M42" s="27">
        <v>0.5</v>
      </c>
      <c r="N42" s="27">
        <f t="shared" si="1"/>
        <v>0.49514472704301221</v>
      </c>
      <c r="O42" s="68">
        <f>O40</f>
        <v>0.99514469207945666</v>
      </c>
      <c r="P42" s="27">
        <f t="shared" si="2"/>
        <v>0.49756053665759564</v>
      </c>
      <c r="Q42" s="54">
        <f>E_step2!Q42</f>
        <v>0.49756053665759564</v>
      </c>
      <c r="R42" s="27"/>
      <c r="S42" s="27"/>
      <c r="T42" s="27"/>
      <c r="U42" s="27"/>
      <c r="V42" s="27"/>
      <c r="W42" s="33">
        <f>V40</f>
        <v>0.6441445172503163</v>
      </c>
    </row>
    <row r="43" spans="1:23" x14ac:dyDescent="0.2">
      <c r="A43" s="5" t="s">
        <v>71</v>
      </c>
      <c r="B43" s="6" t="s">
        <v>72</v>
      </c>
      <c r="C43" s="12">
        <v>1</v>
      </c>
      <c r="D43" s="6" t="s">
        <v>73</v>
      </c>
      <c r="E43" s="6" t="s">
        <v>74</v>
      </c>
      <c r="F43">
        <v>0</v>
      </c>
      <c r="G43">
        <v>0</v>
      </c>
      <c r="H43">
        <v>1</v>
      </c>
      <c r="I43" s="27">
        <f t="shared" si="13"/>
        <v>5.9255137799600197</v>
      </c>
      <c r="J43" s="28">
        <f t="shared" si="3"/>
        <v>2.6704353165317163E-3</v>
      </c>
      <c r="K43" s="27">
        <f>SUM(J43:J44)</f>
        <v>1.00903903530624E-2</v>
      </c>
      <c r="L43" s="27">
        <f t="shared" si="5"/>
        <v>0.26465133885739595</v>
      </c>
      <c r="M43" s="27">
        <v>0.5</v>
      </c>
      <c r="N43" s="27">
        <f t="shared" si="1"/>
        <v>0.13232566942869797</v>
      </c>
      <c r="O43" s="68">
        <f>N43+N45</f>
        <v>0.63231576237001319</v>
      </c>
      <c r="P43" s="27">
        <f t="shared" si="2"/>
        <v>0.20927150215696308</v>
      </c>
      <c r="Q43" s="54">
        <f>E_step2!Q43</f>
        <v>0.20927150215696308</v>
      </c>
      <c r="R43" s="27"/>
      <c r="S43" s="27"/>
      <c r="T43" s="27"/>
      <c r="U43" s="27"/>
      <c r="V43" s="27"/>
      <c r="W43" s="33">
        <f>V39*V$63</f>
        <v>0.3558554827496837</v>
      </c>
    </row>
    <row r="44" spans="1:23" x14ac:dyDescent="0.2">
      <c r="A44" s="8" t="s">
        <v>71</v>
      </c>
      <c r="B44" s="1" t="s">
        <v>72</v>
      </c>
      <c r="C44" s="13">
        <v>0</v>
      </c>
      <c r="D44" s="1" t="s">
        <v>73</v>
      </c>
      <c r="E44" s="1" t="s">
        <v>75</v>
      </c>
      <c r="F44" s="1">
        <v>0</v>
      </c>
      <c r="G44" s="1">
        <v>1</v>
      </c>
      <c r="H44" s="1">
        <v>0</v>
      </c>
      <c r="I44" s="36">
        <f t="shared" si="13"/>
        <v>4.9035822815879628</v>
      </c>
      <c r="J44" s="29">
        <f t="shared" si="3"/>
        <v>7.4199550365306828E-3</v>
      </c>
      <c r="K44" s="27">
        <f>K43</f>
        <v>1.00903903530624E-2</v>
      </c>
      <c r="L44" s="27">
        <f t="shared" si="5"/>
        <v>0.735348661142604</v>
      </c>
      <c r="M44" s="27">
        <v>0.5</v>
      </c>
      <c r="N44" s="27">
        <f t="shared" si="1"/>
        <v>0.367674330571302</v>
      </c>
      <c r="O44" s="68">
        <f>N44+N46</f>
        <v>0.36768423762998681</v>
      </c>
      <c r="P44" s="27">
        <f t="shared" si="2"/>
        <v>0.99997305552517379</v>
      </c>
      <c r="Q44" s="54">
        <f>E_step2!Q44</f>
        <v>0</v>
      </c>
      <c r="R44" s="27"/>
      <c r="S44" s="27"/>
      <c r="T44" s="27"/>
      <c r="U44" s="27"/>
      <c r="V44" s="27"/>
      <c r="W44" s="33">
        <f>V39*V$63</f>
        <v>0.3558554827496837</v>
      </c>
    </row>
    <row r="45" spans="1:23" x14ac:dyDescent="0.2">
      <c r="A45" s="7" t="s">
        <v>71</v>
      </c>
      <c r="B45" t="s">
        <v>72</v>
      </c>
      <c r="C45" s="21">
        <v>1</v>
      </c>
      <c r="D45" t="s">
        <v>76</v>
      </c>
      <c r="E45" t="s">
        <v>74</v>
      </c>
      <c r="F45">
        <v>0</v>
      </c>
      <c r="G45">
        <v>0</v>
      </c>
      <c r="H45">
        <v>0</v>
      </c>
      <c r="I45" s="27">
        <f t="shared" si="13"/>
        <v>0</v>
      </c>
      <c r="J45" s="28">
        <f t="shared" si="3"/>
        <v>1</v>
      </c>
      <c r="K45" s="27">
        <f>SUM(J45:J46)</f>
        <v>1.0000198145099766</v>
      </c>
      <c r="L45" s="27">
        <f t="shared" si="5"/>
        <v>0.99998018588263049</v>
      </c>
      <c r="M45" s="27">
        <v>0.5</v>
      </c>
      <c r="N45" s="27">
        <f t="shared" si="1"/>
        <v>0.49999009294131525</v>
      </c>
      <c r="O45" s="68">
        <f>O43</f>
        <v>0.63231576237001319</v>
      </c>
      <c r="P45" s="27">
        <f t="shared" si="2"/>
        <v>0.790728497843037</v>
      </c>
      <c r="Q45" s="54">
        <f>E_step2!Q45</f>
        <v>0.790728497843037</v>
      </c>
      <c r="R45" s="27"/>
      <c r="S45" s="27"/>
      <c r="T45" s="27"/>
      <c r="U45" s="27"/>
      <c r="V45" s="27"/>
      <c r="W45" s="33">
        <f>V40*V$63</f>
        <v>0.6441445172503163</v>
      </c>
    </row>
    <row r="46" spans="1:23" ht="16" thickBot="1" x14ac:dyDescent="0.25">
      <c r="A46" s="9" t="s">
        <v>71</v>
      </c>
      <c r="B46" s="4" t="s">
        <v>72</v>
      </c>
      <c r="C46" s="14">
        <v>0</v>
      </c>
      <c r="D46" s="4" t="s">
        <v>76</v>
      </c>
      <c r="E46" s="4" t="s">
        <v>75</v>
      </c>
      <c r="F46" s="4">
        <v>0</v>
      </c>
      <c r="G46" s="4">
        <v>1</v>
      </c>
      <c r="H46" s="4">
        <v>1</v>
      </c>
      <c r="I46" s="37">
        <f t="shared" si="13"/>
        <v>10.829096061547983</v>
      </c>
      <c r="J46" s="31">
        <f t="shared" si="3"/>
        <v>1.9814509976628913E-5</v>
      </c>
      <c r="K46" s="27">
        <f>K45</f>
        <v>1.0000198145099766</v>
      </c>
      <c r="L46" s="27">
        <f t="shared" si="5"/>
        <v>1.9814117369602617E-5</v>
      </c>
      <c r="M46" s="27">
        <v>0.5</v>
      </c>
      <c r="N46" s="27">
        <f t="shared" si="1"/>
        <v>9.9070586848013084E-6</v>
      </c>
      <c r="O46" s="68">
        <f>O44</f>
        <v>0.36768423762998681</v>
      </c>
      <c r="P46" s="27">
        <f t="shared" si="2"/>
        <v>2.6944474826171689E-5</v>
      </c>
      <c r="Q46" s="54">
        <f>E_step2!Q46</f>
        <v>0</v>
      </c>
      <c r="R46" s="27"/>
      <c r="S46" s="27"/>
      <c r="T46" s="27"/>
      <c r="U46" s="27"/>
      <c r="V46" s="27"/>
      <c r="W46" s="33">
        <f>V40*V$63</f>
        <v>0.6441445172503163</v>
      </c>
    </row>
    <row r="47" spans="1:23" x14ac:dyDescent="0.2">
      <c r="A47" s="5" t="s">
        <v>77</v>
      </c>
      <c r="B47" s="6" t="s">
        <v>77</v>
      </c>
      <c r="C47" s="12">
        <v>0</v>
      </c>
      <c r="D47" s="6" t="s">
        <v>11</v>
      </c>
      <c r="E47" s="6" t="s">
        <v>7</v>
      </c>
      <c r="F47">
        <v>1</v>
      </c>
      <c r="G47">
        <v>0</v>
      </c>
      <c r="H47">
        <v>2</v>
      </c>
      <c r="I47" s="27">
        <f t="shared" si="13"/>
        <v>22.401326115585789</v>
      </c>
      <c r="J47" s="28">
        <f t="shared" si="3"/>
        <v>1.867358404664169E-10</v>
      </c>
      <c r="K47" s="27">
        <f>SUM(J47:J50)</f>
        <v>1.0026705054303837</v>
      </c>
      <c r="L47" s="27">
        <f t="shared" si="5"/>
        <v>1.8623848956867728E-10</v>
      </c>
      <c r="M47" s="27">
        <v>1</v>
      </c>
      <c r="N47" s="27">
        <f t="shared" si="1"/>
        <v>1.8623848956867728E-10</v>
      </c>
      <c r="O47" s="68">
        <f>N47</f>
        <v>1.8623848956867728E-10</v>
      </c>
      <c r="P47" s="27">
        <f t="shared" si="2"/>
        <v>1</v>
      </c>
      <c r="Q47" s="54">
        <f>E_step2!Q47</f>
        <v>0</v>
      </c>
      <c r="R47" s="27" t="s">
        <v>77</v>
      </c>
      <c r="S47" s="27" t="s">
        <v>11</v>
      </c>
      <c r="T47" s="27">
        <f>SUM(Q47:Q54)</f>
        <v>2</v>
      </c>
      <c r="U47" s="27">
        <f>SUM(Q47:Q54)</f>
        <v>2</v>
      </c>
      <c r="V47" s="27">
        <f>T47/U47</f>
        <v>1</v>
      </c>
      <c r="W47" s="57">
        <f>V47</f>
        <v>1</v>
      </c>
    </row>
    <row r="48" spans="1:23" x14ac:dyDescent="0.2">
      <c r="A48" s="7" t="s">
        <v>77</v>
      </c>
      <c r="B48" t="s">
        <v>77</v>
      </c>
      <c r="C48" s="21">
        <v>0</v>
      </c>
      <c r="D48" t="s">
        <v>11</v>
      </c>
      <c r="E48" t="s">
        <v>8</v>
      </c>
      <c r="F48">
        <v>0</v>
      </c>
      <c r="G48">
        <v>0</v>
      </c>
      <c r="H48">
        <v>1</v>
      </c>
      <c r="I48" s="27">
        <f t="shared" si="13"/>
        <v>5.9255137799600197</v>
      </c>
      <c r="J48" s="28">
        <f t="shared" si="3"/>
        <v>2.6704353165317163E-3</v>
      </c>
      <c r="K48" s="27">
        <f>K47</f>
        <v>1.0026705054303837</v>
      </c>
      <c r="L48" s="27">
        <f t="shared" si="5"/>
        <v>2.6633228982690235E-3</v>
      </c>
      <c r="M48" s="27">
        <v>1</v>
      </c>
      <c r="N48" s="27">
        <f t="shared" si="1"/>
        <v>2.6633228982690235E-3</v>
      </c>
      <c r="O48" s="68">
        <f t="shared" ref="O48:O62" si="15">N48</f>
        <v>2.6633228982690235E-3</v>
      </c>
      <c r="P48" s="27">
        <f t="shared" si="2"/>
        <v>1</v>
      </c>
      <c r="Q48" s="54">
        <f>E_step2!Q48</f>
        <v>0</v>
      </c>
      <c r="R48" s="27"/>
      <c r="S48" s="27"/>
      <c r="T48" s="27"/>
      <c r="U48" s="27"/>
      <c r="V48" s="27"/>
      <c r="W48" s="57">
        <f>V47</f>
        <v>1</v>
      </c>
    </row>
    <row r="49" spans="1:23" x14ac:dyDescent="0.2">
      <c r="A49" s="7" t="s">
        <v>77</v>
      </c>
      <c r="B49" t="s">
        <v>77</v>
      </c>
      <c r="C49" s="21">
        <v>0</v>
      </c>
      <c r="D49" t="s">
        <v>11</v>
      </c>
      <c r="E49" t="s">
        <v>9</v>
      </c>
      <c r="F49">
        <v>1</v>
      </c>
      <c r="G49">
        <v>0</v>
      </c>
      <c r="H49">
        <v>1</v>
      </c>
      <c r="I49" s="27">
        <f t="shared" si="13"/>
        <v>16.475812335625768</v>
      </c>
      <c r="J49" s="28">
        <f t="shared" si="3"/>
        <v>6.9927116118634983E-8</v>
      </c>
      <c r="K49" s="27">
        <f t="shared" ref="K49:K50" si="16">K48</f>
        <v>1.0026705054303837</v>
      </c>
      <c r="L49" s="27">
        <f t="shared" si="5"/>
        <v>6.9740872739265079E-8</v>
      </c>
      <c r="M49" s="27">
        <v>1</v>
      </c>
      <c r="N49" s="27">
        <f t="shared" si="1"/>
        <v>6.9740872739265079E-8</v>
      </c>
      <c r="O49" s="68">
        <f t="shared" si="15"/>
        <v>6.9740872739265079E-8</v>
      </c>
      <c r="P49" s="27">
        <f t="shared" si="2"/>
        <v>1</v>
      </c>
      <c r="Q49" s="54">
        <f>E_step2!Q49</f>
        <v>0</v>
      </c>
      <c r="R49" s="27"/>
      <c r="S49" s="27"/>
      <c r="T49" s="27"/>
      <c r="U49" s="27"/>
      <c r="V49" s="27"/>
      <c r="W49" s="33">
        <f>V47</f>
        <v>1</v>
      </c>
    </row>
    <row r="50" spans="1:23" ht="16" thickBot="1" x14ac:dyDescent="0.25">
      <c r="A50" s="9" t="s">
        <v>77</v>
      </c>
      <c r="B50" s="4" t="s">
        <v>77</v>
      </c>
      <c r="C50" s="14">
        <v>1</v>
      </c>
      <c r="D50" s="4" t="s">
        <v>11</v>
      </c>
      <c r="E50" s="4" t="s">
        <v>10</v>
      </c>
      <c r="F50" s="4">
        <v>0</v>
      </c>
      <c r="G50" s="4">
        <v>0</v>
      </c>
      <c r="H50" s="4">
        <v>0</v>
      </c>
      <c r="I50" s="37">
        <f t="shared" si="13"/>
        <v>0</v>
      </c>
      <c r="J50" s="31">
        <f t="shared" si="3"/>
        <v>1</v>
      </c>
      <c r="K50" s="27">
        <f t="shared" si="16"/>
        <v>1.0026705054303837</v>
      </c>
      <c r="L50" s="27">
        <f t="shared" si="5"/>
        <v>0.99733660717461969</v>
      </c>
      <c r="M50" s="27">
        <v>1</v>
      </c>
      <c r="N50" s="27">
        <f t="shared" si="1"/>
        <v>0.99733660717461969</v>
      </c>
      <c r="O50" s="68">
        <f t="shared" si="15"/>
        <v>0.99733660717461969</v>
      </c>
      <c r="P50" s="27">
        <f t="shared" si="2"/>
        <v>1</v>
      </c>
      <c r="Q50" s="54">
        <f>E_step2!Q50</f>
        <v>1</v>
      </c>
      <c r="R50" s="27"/>
      <c r="S50" s="27"/>
      <c r="T50" s="27"/>
      <c r="U50" s="27"/>
      <c r="V50" s="27"/>
      <c r="W50" s="33">
        <f>V47</f>
        <v>1</v>
      </c>
    </row>
    <row r="51" spans="1:23" x14ac:dyDescent="0.2">
      <c r="A51" s="5" t="s">
        <v>77</v>
      </c>
      <c r="B51" s="6" t="s">
        <v>78</v>
      </c>
      <c r="C51" s="12">
        <v>0</v>
      </c>
      <c r="D51" s="6" t="s">
        <v>79</v>
      </c>
      <c r="E51" s="6" t="s">
        <v>80</v>
      </c>
      <c r="F51">
        <v>0</v>
      </c>
      <c r="G51">
        <v>0</v>
      </c>
      <c r="H51">
        <v>2</v>
      </c>
      <c r="I51" s="27">
        <f t="shared" si="13"/>
        <v>11.851027559920039</v>
      </c>
      <c r="J51" s="28">
        <f t="shared" si="3"/>
        <v>7.1312247797798469E-6</v>
      </c>
      <c r="K51" s="27">
        <f>SUM(J51:J54)</f>
        <v>1.0117336087818809E-2</v>
      </c>
      <c r="L51" s="27">
        <f t="shared" si="5"/>
        <v>7.048520201247228E-4</v>
      </c>
      <c r="M51" s="27">
        <v>1</v>
      </c>
      <c r="N51" s="27">
        <f t="shared" si="1"/>
        <v>7.048520201247228E-4</v>
      </c>
      <c r="O51" s="68">
        <f t="shared" si="15"/>
        <v>7.048520201247228E-4</v>
      </c>
      <c r="P51" s="27">
        <f t="shared" si="2"/>
        <v>1</v>
      </c>
      <c r="Q51" s="54">
        <f>E_step2!Q51</f>
        <v>0</v>
      </c>
      <c r="R51" s="27"/>
      <c r="S51" s="27"/>
      <c r="T51" s="27"/>
      <c r="U51" s="27"/>
      <c r="V51" s="27"/>
      <c r="W51" s="33">
        <f>V47*V$63</f>
        <v>1</v>
      </c>
    </row>
    <row r="52" spans="1:23" x14ac:dyDescent="0.2">
      <c r="A52" s="7" t="s">
        <v>77</v>
      </c>
      <c r="B52" t="s">
        <v>78</v>
      </c>
      <c r="C52" s="21">
        <v>0</v>
      </c>
      <c r="D52" t="s">
        <v>79</v>
      </c>
      <c r="E52" t="s">
        <v>81</v>
      </c>
      <c r="F52">
        <v>0</v>
      </c>
      <c r="G52">
        <v>1</v>
      </c>
      <c r="H52">
        <v>1</v>
      </c>
      <c r="I52" s="27">
        <f t="shared" si="13"/>
        <v>10.829096061547983</v>
      </c>
      <c r="J52" s="28">
        <f t="shared" si="3"/>
        <v>1.9814509976628913E-5</v>
      </c>
      <c r="K52" s="27">
        <f>K51</f>
        <v>1.0117336087818809E-2</v>
      </c>
      <c r="L52" s="27">
        <f t="shared" si="5"/>
        <v>1.9584710643827897E-3</v>
      </c>
      <c r="M52" s="27">
        <v>1</v>
      </c>
      <c r="N52" s="27">
        <f t="shared" si="1"/>
        <v>1.9584710643827897E-3</v>
      </c>
      <c r="O52" s="68">
        <f t="shared" si="15"/>
        <v>1.9584710643827897E-3</v>
      </c>
      <c r="P52" s="27">
        <f t="shared" si="2"/>
        <v>1</v>
      </c>
      <c r="Q52" s="54">
        <f>E_step2!Q52</f>
        <v>0</v>
      </c>
      <c r="R52" s="27"/>
      <c r="S52" s="27"/>
      <c r="T52" s="27"/>
      <c r="U52" s="27"/>
      <c r="V52" s="27"/>
      <c r="W52" s="33">
        <f>V47*V$63</f>
        <v>1</v>
      </c>
    </row>
    <row r="53" spans="1:23" x14ac:dyDescent="0.2">
      <c r="A53" s="7" t="s">
        <v>77</v>
      </c>
      <c r="B53" t="s">
        <v>78</v>
      </c>
      <c r="C53" s="21">
        <v>0</v>
      </c>
      <c r="D53" t="s">
        <v>79</v>
      </c>
      <c r="E53" t="s">
        <v>82</v>
      </c>
      <c r="F53">
        <v>0</v>
      </c>
      <c r="G53">
        <v>0</v>
      </c>
      <c r="H53">
        <v>1</v>
      </c>
      <c r="I53" s="27">
        <f t="shared" si="13"/>
        <v>5.9255137799600197</v>
      </c>
      <c r="J53" s="28">
        <f t="shared" si="3"/>
        <v>2.6704353165317163E-3</v>
      </c>
      <c r="K53" s="27">
        <f t="shared" ref="K53:K54" si="17">K52</f>
        <v>1.0117336087818809E-2</v>
      </c>
      <c r="L53" s="27">
        <f t="shared" si="5"/>
        <v>0.26394648683727123</v>
      </c>
      <c r="M53" s="27">
        <v>1</v>
      </c>
      <c r="N53" s="27">
        <f t="shared" si="1"/>
        <v>0.26394648683727123</v>
      </c>
      <c r="O53" s="68">
        <f t="shared" si="15"/>
        <v>0.26394648683727123</v>
      </c>
      <c r="P53" s="27">
        <f t="shared" si="2"/>
        <v>1</v>
      </c>
      <c r="Q53" s="54">
        <f>E_step2!Q53</f>
        <v>0</v>
      </c>
      <c r="R53" s="27"/>
      <c r="S53" s="27"/>
      <c r="T53" s="27"/>
      <c r="U53" s="27"/>
      <c r="V53" s="27"/>
      <c r="W53" s="57">
        <f>V47*V$63</f>
        <v>1</v>
      </c>
    </row>
    <row r="54" spans="1:23" ht="16" thickBot="1" x14ac:dyDescent="0.25">
      <c r="A54" s="9" t="s">
        <v>77</v>
      </c>
      <c r="B54" s="4" t="s">
        <v>78</v>
      </c>
      <c r="C54" s="14">
        <v>1</v>
      </c>
      <c r="D54" s="4" t="s">
        <v>79</v>
      </c>
      <c r="E54" s="4" t="s">
        <v>83</v>
      </c>
      <c r="F54" s="4">
        <v>0</v>
      </c>
      <c r="G54" s="4">
        <v>1</v>
      </c>
      <c r="H54" s="4">
        <v>0</v>
      </c>
      <c r="I54" s="37">
        <f t="shared" si="13"/>
        <v>4.9035822815879628</v>
      </c>
      <c r="J54" s="31">
        <f t="shared" si="3"/>
        <v>7.4199550365306828E-3</v>
      </c>
      <c r="K54" s="27">
        <f t="shared" si="17"/>
        <v>1.0117336087818809E-2</v>
      </c>
      <c r="L54" s="27">
        <f t="shared" si="5"/>
        <v>0.73339019007822115</v>
      </c>
      <c r="M54" s="27">
        <v>1</v>
      </c>
      <c r="N54" s="27">
        <f t="shared" si="1"/>
        <v>0.73339019007822115</v>
      </c>
      <c r="O54" s="68">
        <f t="shared" si="15"/>
        <v>0.73339019007822115</v>
      </c>
      <c r="P54" s="27">
        <f t="shared" si="2"/>
        <v>1</v>
      </c>
      <c r="Q54" s="54">
        <f>E_step2!Q54</f>
        <v>1</v>
      </c>
      <c r="R54" s="27"/>
      <c r="S54" s="27"/>
      <c r="T54" s="27"/>
      <c r="U54" s="27"/>
      <c r="V54" s="27"/>
      <c r="W54" s="57">
        <f>V47*V$63</f>
        <v>1</v>
      </c>
    </row>
    <row r="55" spans="1:23" ht="16" thickBot="1" x14ac:dyDescent="0.25">
      <c r="A55" s="10" t="s">
        <v>84</v>
      </c>
      <c r="B55" s="11" t="s">
        <v>84</v>
      </c>
      <c r="C55" s="15">
        <v>1</v>
      </c>
      <c r="D55" s="11" t="s">
        <v>6</v>
      </c>
      <c r="E55" s="11" t="s">
        <v>5</v>
      </c>
      <c r="F55" s="11">
        <v>0</v>
      </c>
      <c r="G55" s="11">
        <v>0</v>
      </c>
      <c r="H55" s="11">
        <v>0</v>
      </c>
      <c r="I55" s="38">
        <f t="shared" si="13"/>
        <v>0</v>
      </c>
      <c r="J55" s="32">
        <f t="shared" si="3"/>
        <v>1</v>
      </c>
      <c r="K55" s="27">
        <f>J55</f>
        <v>1</v>
      </c>
      <c r="L55" s="27">
        <f t="shared" si="5"/>
        <v>1</v>
      </c>
      <c r="M55" s="27">
        <v>1</v>
      </c>
      <c r="N55" s="27">
        <f t="shared" si="1"/>
        <v>1</v>
      </c>
      <c r="O55" s="68">
        <f t="shared" si="15"/>
        <v>1</v>
      </c>
      <c r="P55" s="27">
        <f t="shared" si="2"/>
        <v>1</v>
      </c>
      <c r="Q55" s="54">
        <f>E_step2!Q55</f>
        <v>1</v>
      </c>
      <c r="R55" s="27" t="s">
        <v>84</v>
      </c>
      <c r="S55" s="27" t="s">
        <v>6</v>
      </c>
      <c r="T55" s="27">
        <v>2</v>
      </c>
      <c r="U55" s="27">
        <v>2</v>
      </c>
      <c r="V55" s="27">
        <f>T55/U55</f>
        <v>1</v>
      </c>
      <c r="W55" s="33">
        <f>V55</f>
        <v>1</v>
      </c>
    </row>
    <row r="56" spans="1:23" ht="16" thickBot="1" x14ac:dyDescent="0.25">
      <c r="A56" s="10" t="s">
        <v>84</v>
      </c>
      <c r="B56" s="11" t="s">
        <v>85</v>
      </c>
      <c r="C56" s="15">
        <v>1</v>
      </c>
      <c r="D56" s="11" t="s">
        <v>86</v>
      </c>
      <c r="E56" s="11" t="s">
        <v>87</v>
      </c>
      <c r="F56" s="11">
        <v>0</v>
      </c>
      <c r="G56" s="11">
        <v>1</v>
      </c>
      <c r="H56" s="11">
        <v>0</v>
      </c>
      <c r="I56" s="38">
        <f t="shared" si="13"/>
        <v>4.9035822815879628</v>
      </c>
      <c r="J56" s="32">
        <f t="shared" si="3"/>
        <v>7.4199550365306828E-3</v>
      </c>
      <c r="K56" s="27">
        <f>J56</f>
        <v>7.4199550365306828E-3</v>
      </c>
      <c r="L56" s="27">
        <f t="shared" si="5"/>
        <v>1</v>
      </c>
      <c r="M56" s="27">
        <v>1</v>
      </c>
      <c r="N56" s="27">
        <f t="shared" si="1"/>
        <v>1</v>
      </c>
      <c r="O56" s="68">
        <f t="shared" si="15"/>
        <v>1</v>
      </c>
      <c r="P56" s="27">
        <f t="shared" si="2"/>
        <v>1</v>
      </c>
      <c r="Q56" s="54">
        <f>E_step2!Q56</f>
        <v>1</v>
      </c>
      <c r="R56" s="27"/>
      <c r="S56" s="27"/>
      <c r="T56" s="27"/>
      <c r="U56" s="27"/>
      <c r="V56" s="27"/>
      <c r="W56" s="33">
        <f>V55*V$63</f>
        <v>1</v>
      </c>
    </row>
    <row r="57" spans="1:23" ht="16" thickBot="1" x14ac:dyDescent="0.25">
      <c r="A57" s="10" t="s">
        <v>88</v>
      </c>
      <c r="B57" s="11" t="s">
        <v>88</v>
      </c>
      <c r="C57" s="15">
        <v>1</v>
      </c>
      <c r="D57" s="11" t="s">
        <v>4</v>
      </c>
      <c r="E57" s="11" t="s">
        <v>3</v>
      </c>
      <c r="F57" s="11">
        <v>0</v>
      </c>
      <c r="G57" s="11">
        <v>0</v>
      </c>
      <c r="H57" s="11">
        <v>0</v>
      </c>
      <c r="I57" s="38">
        <f t="shared" si="13"/>
        <v>0</v>
      </c>
      <c r="J57" s="32">
        <f t="shared" si="3"/>
        <v>1</v>
      </c>
      <c r="K57" s="27">
        <f>J57</f>
        <v>1</v>
      </c>
      <c r="L57" s="27">
        <f t="shared" si="5"/>
        <v>1</v>
      </c>
      <c r="M57" s="27">
        <v>1</v>
      </c>
      <c r="N57" s="27">
        <f t="shared" si="1"/>
        <v>1</v>
      </c>
      <c r="O57" s="68">
        <f t="shared" si="15"/>
        <v>1</v>
      </c>
      <c r="P57" s="27">
        <f t="shared" si="2"/>
        <v>1</v>
      </c>
      <c r="Q57" s="54">
        <f>E_step2!Q57</f>
        <v>1</v>
      </c>
      <c r="R57" s="27" t="s">
        <v>88</v>
      </c>
      <c r="S57" s="27" t="s">
        <v>4</v>
      </c>
      <c r="T57" s="27">
        <v>2</v>
      </c>
      <c r="U57" s="27">
        <v>2</v>
      </c>
      <c r="V57" s="27">
        <v>1</v>
      </c>
      <c r="W57" s="33">
        <f>V57</f>
        <v>1</v>
      </c>
    </row>
    <row r="58" spans="1:23" ht="16" thickBot="1" x14ac:dyDescent="0.25">
      <c r="A58" s="10" t="s">
        <v>88</v>
      </c>
      <c r="B58" s="11" t="s">
        <v>89</v>
      </c>
      <c r="C58" s="15">
        <v>1</v>
      </c>
      <c r="D58" s="11" t="s">
        <v>90</v>
      </c>
      <c r="E58" s="11" t="s">
        <v>91</v>
      </c>
      <c r="F58" s="4">
        <v>0</v>
      </c>
      <c r="G58" s="4">
        <v>0</v>
      </c>
      <c r="H58" s="4">
        <v>0</v>
      </c>
      <c r="I58" s="38">
        <f t="shared" si="13"/>
        <v>0</v>
      </c>
      <c r="J58" s="31">
        <f t="shared" si="3"/>
        <v>1</v>
      </c>
      <c r="K58" s="27">
        <f>J58</f>
        <v>1</v>
      </c>
      <c r="L58" s="27">
        <f t="shared" si="5"/>
        <v>1</v>
      </c>
      <c r="M58" s="27">
        <v>1</v>
      </c>
      <c r="N58" s="27">
        <f t="shared" si="1"/>
        <v>1</v>
      </c>
      <c r="O58" s="68">
        <f t="shared" si="15"/>
        <v>1</v>
      </c>
      <c r="P58" s="27">
        <f t="shared" si="2"/>
        <v>1</v>
      </c>
      <c r="Q58" s="54">
        <f>E_step2!Q58</f>
        <v>1</v>
      </c>
      <c r="R58" s="27"/>
      <c r="S58" s="27"/>
      <c r="T58" s="27"/>
      <c r="U58" s="27"/>
      <c r="V58" s="27"/>
      <c r="W58" s="33">
        <f>V57*V$63</f>
        <v>1</v>
      </c>
    </row>
    <row r="59" spans="1:23" x14ac:dyDescent="0.2">
      <c r="A59" s="5" t="s">
        <v>92</v>
      </c>
      <c r="B59" s="6" t="s">
        <v>92</v>
      </c>
      <c r="C59" s="12">
        <v>1</v>
      </c>
      <c r="D59" s="6" t="s">
        <v>2</v>
      </c>
      <c r="E59" s="6" t="s">
        <v>1</v>
      </c>
      <c r="F59" s="6">
        <v>0</v>
      </c>
      <c r="G59" s="6">
        <v>0</v>
      </c>
      <c r="H59" s="6">
        <v>0</v>
      </c>
      <c r="I59" s="27">
        <f t="shared" si="13"/>
        <v>0</v>
      </c>
      <c r="J59" s="26">
        <f t="shared" si="3"/>
        <v>1</v>
      </c>
      <c r="K59" s="27">
        <f>SUM(J59:J60)</f>
        <v>1.0026704353165317</v>
      </c>
      <c r="L59" s="27">
        <f t="shared" si="5"/>
        <v>0.99733667691549255</v>
      </c>
      <c r="M59" s="27">
        <v>1</v>
      </c>
      <c r="N59" s="27">
        <f t="shared" si="1"/>
        <v>0.99733667691549255</v>
      </c>
      <c r="O59" s="68">
        <f t="shared" si="15"/>
        <v>0.99733667691549255</v>
      </c>
      <c r="P59" s="27">
        <f t="shared" si="2"/>
        <v>1</v>
      </c>
      <c r="Q59" s="54">
        <f>E_step2!Q59</f>
        <v>1</v>
      </c>
      <c r="R59" s="27" t="s">
        <v>92</v>
      </c>
      <c r="S59" s="27" t="s">
        <v>2</v>
      </c>
      <c r="T59" s="27">
        <f>SUM(Q59:Q62)</f>
        <v>2</v>
      </c>
      <c r="U59" s="27">
        <f>SUM(Q59:Q62)</f>
        <v>2</v>
      </c>
      <c r="V59" s="27">
        <v>1</v>
      </c>
      <c r="W59" s="33">
        <f>V59</f>
        <v>1</v>
      </c>
    </row>
    <row r="60" spans="1:23" ht="16" thickBot="1" x14ac:dyDescent="0.25">
      <c r="A60" s="9" t="s">
        <v>92</v>
      </c>
      <c r="B60" s="4" t="s">
        <v>92</v>
      </c>
      <c r="C60" s="14">
        <v>0</v>
      </c>
      <c r="D60" s="4" t="s">
        <v>2</v>
      </c>
      <c r="E60" s="4" t="s">
        <v>0</v>
      </c>
      <c r="F60" s="4">
        <v>0</v>
      </c>
      <c r="G60" s="4">
        <v>0</v>
      </c>
      <c r="H60" s="4">
        <v>1</v>
      </c>
      <c r="I60" s="37">
        <f t="shared" si="13"/>
        <v>5.9255137799600197</v>
      </c>
      <c r="J60" s="31">
        <f t="shared" si="3"/>
        <v>2.6704353165317163E-3</v>
      </c>
      <c r="K60" s="27">
        <f>K59</f>
        <v>1.0026704353165317</v>
      </c>
      <c r="L60" s="27">
        <f t="shared" si="5"/>
        <v>2.6633230845075134E-3</v>
      </c>
      <c r="M60" s="27">
        <v>1</v>
      </c>
      <c r="N60" s="27">
        <f t="shared" si="1"/>
        <v>2.6633230845075134E-3</v>
      </c>
      <c r="O60" s="68">
        <f t="shared" si="15"/>
        <v>2.6633230845075134E-3</v>
      </c>
      <c r="P60" s="27">
        <f t="shared" si="2"/>
        <v>1</v>
      </c>
      <c r="Q60" s="54">
        <f>E_step2!Q60</f>
        <v>0</v>
      </c>
      <c r="R60" s="27"/>
      <c r="S60" s="27"/>
      <c r="T60" s="27"/>
      <c r="U60" s="27"/>
      <c r="V60" s="27"/>
      <c r="W60" s="57">
        <f>V59</f>
        <v>1</v>
      </c>
    </row>
    <row r="61" spans="1:23" x14ac:dyDescent="0.2">
      <c r="A61" s="5" t="s">
        <v>92</v>
      </c>
      <c r="B61" s="6" t="s">
        <v>93</v>
      </c>
      <c r="C61" s="12">
        <v>1</v>
      </c>
      <c r="D61" s="6" t="s">
        <v>94</v>
      </c>
      <c r="E61" s="6" t="s">
        <v>95</v>
      </c>
      <c r="F61" s="6">
        <v>0</v>
      </c>
      <c r="G61" s="6">
        <v>0</v>
      </c>
      <c r="H61" s="6">
        <v>0</v>
      </c>
      <c r="I61" s="35">
        <f t="shared" si="13"/>
        <v>0</v>
      </c>
      <c r="J61" s="26">
        <f t="shared" si="3"/>
        <v>1</v>
      </c>
      <c r="K61" s="27">
        <f>SUM(J61:J62)</f>
        <v>1.0026704353165317</v>
      </c>
      <c r="L61" s="27">
        <f t="shared" si="5"/>
        <v>0.99733667691549255</v>
      </c>
      <c r="M61" s="27">
        <v>1</v>
      </c>
      <c r="N61" s="27">
        <f t="shared" si="1"/>
        <v>0.99733667691549255</v>
      </c>
      <c r="O61" s="68">
        <f t="shared" si="15"/>
        <v>0.99733667691549255</v>
      </c>
      <c r="P61" s="27">
        <f t="shared" si="2"/>
        <v>1</v>
      </c>
      <c r="Q61" s="54">
        <f>E_step2!Q61</f>
        <v>1</v>
      </c>
      <c r="R61" s="27"/>
      <c r="S61" s="27"/>
      <c r="T61" s="27"/>
      <c r="U61" s="27"/>
      <c r="V61" s="27"/>
      <c r="W61" s="57">
        <f>V59*V63</f>
        <v>1</v>
      </c>
    </row>
    <row r="62" spans="1:23" ht="16" thickBot="1" x14ac:dyDescent="0.25">
      <c r="A62" s="9" t="s">
        <v>92</v>
      </c>
      <c r="B62" s="4" t="s">
        <v>93</v>
      </c>
      <c r="C62" s="14">
        <v>0</v>
      </c>
      <c r="D62" s="4" t="s">
        <v>94</v>
      </c>
      <c r="E62" s="4" t="s">
        <v>96</v>
      </c>
      <c r="F62" s="4">
        <v>0</v>
      </c>
      <c r="G62" s="4">
        <v>0</v>
      </c>
      <c r="H62" s="4">
        <v>1</v>
      </c>
      <c r="I62" s="37">
        <f t="shared" si="13"/>
        <v>5.9255137799600197</v>
      </c>
      <c r="J62" s="31">
        <f t="shared" si="3"/>
        <v>2.6704353165317163E-3</v>
      </c>
      <c r="K62" s="37">
        <f>K61</f>
        <v>1.0026704353165317</v>
      </c>
      <c r="L62" s="37">
        <f t="shared" si="5"/>
        <v>2.6633230845075134E-3</v>
      </c>
      <c r="M62" s="37">
        <v>1</v>
      </c>
      <c r="N62" s="37">
        <f t="shared" si="1"/>
        <v>2.6633230845075134E-3</v>
      </c>
      <c r="O62" s="69">
        <f t="shared" si="15"/>
        <v>2.6633230845075134E-3</v>
      </c>
      <c r="P62" s="37">
        <f t="shared" si="2"/>
        <v>1</v>
      </c>
      <c r="Q62" s="71">
        <f>E_step2!Q62</f>
        <v>0</v>
      </c>
      <c r="R62" s="37"/>
      <c r="S62" s="37"/>
      <c r="T62" s="37"/>
      <c r="U62" s="37"/>
      <c r="V62" s="37"/>
      <c r="W62" s="33">
        <f>V59*V63</f>
        <v>1</v>
      </c>
    </row>
    <row r="63" spans="1:23" x14ac:dyDescent="0.2">
      <c r="I63" s="27"/>
      <c r="J63" s="27"/>
      <c r="K63" s="27"/>
      <c r="L63" s="27"/>
      <c r="M63" s="27"/>
      <c r="N63" s="27"/>
      <c r="O63" s="68"/>
      <c r="P63" s="27"/>
      <c r="Q63" s="27"/>
      <c r="R63" s="27" t="s">
        <v>109</v>
      </c>
      <c r="S63" s="27" t="s">
        <v>110</v>
      </c>
      <c r="T63" s="27">
        <f>SUM(Q11:Q18, Q21:Q22, Q27:Q30, Q35:Q38, Q43:Q46, Q51:Q54, Q56, Q58, Q61:Q62)</f>
        <v>9</v>
      </c>
      <c r="U63" s="27">
        <f>SUM(Q11:Q18, Q21:Q22, Q27:Q30, Q35:Q38, Q43:Q46, Q51:Q54, Q56, Q58, Q61:Q62)</f>
        <v>9</v>
      </c>
      <c r="V63" s="27">
        <f>T63/U63</f>
        <v>1</v>
      </c>
      <c r="W63" s="27"/>
    </row>
    <row r="64" spans="1:23" x14ac:dyDescent="0.2">
      <c r="Q64"/>
      <c r="W64"/>
    </row>
    <row r="65" spans="17:23" x14ac:dyDescent="0.2">
      <c r="Q65"/>
      <c r="W65"/>
    </row>
    <row r="66" spans="17:23" x14ac:dyDescent="0.2">
      <c r="Q66"/>
      <c r="W66"/>
    </row>
    <row r="67" spans="17:23" x14ac:dyDescent="0.2">
      <c r="Q67"/>
      <c r="W67"/>
    </row>
    <row r="68" spans="17:23" x14ac:dyDescent="0.2">
      <c r="Q68"/>
      <c r="W68"/>
    </row>
    <row r="69" spans="17:23" x14ac:dyDescent="0.2">
      <c r="Q69"/>
      <c r="W69"/>
    </row>
    <row r="70" spans="17:23" x14ac:dyDescent="0.2">
      <c r="Q70"/>
      <c r="W70"/>
    </row>
    <row r="71" spans="17:23" x14ac:dyDescent="0.2">
      <c r="Q71"/>
      <c r="W71"/>
    </row>
    <row r="72" spans="17:23" x14ac:dyDescent="0.2">
      <c r="Q72"/>
      <c r="W72"/>
    </row>
    <row r="73" spans="17:23" x14ac:dyDescent="0.2">
      <c r="Q73"/>
      <c r="W73"/>
    </row>
    <row r="74" spans="17:23" x14ac:dyDescent="0.2">
      <c r="Q74"/>
      <c r="W74"/>
    </row>
    <row r="75" spans="17:23" x14ac:dyDescent="0.2">
      <c r="Q75"/>
      <c r="W75"/>
    </row>
    <row r="76" spans="17:23" x14ac:dyDescent="0.2">
      <c r="Q76"/>
      <c r="W76"/>
    </row>
    <row r="77" spans="17:23" x14ac:dyDescent="0.2">
      <c r="Q77"/>
      <c r="W77"/>
    </row>
    <row r="78" spans="17:23" x14ac:dyDescent="0.2">
      <c r="Q78"/>
      <c r="W78"/>
    </row>
    <row r="79" spans="17:23" x14ac:dyDescent="0.2">
      <c r="Q79"/>
      <c r="W79"/>
    </row>
    <row r="80" spans="17:23" x14ac:dyDescent="0.2">
      <c r="Q80"/>
      <c r="W80"/>
    </row>
    <row r="81" spans="17:23" x14ac:dyDescent="0.2">
      <c r="Q81"/>
      <c r="W81"/>
    </row>
    <row r="82" spans="17:23" x14ac:dyDescent="0.2">
      <c r="Q82"/>
      <c r="W82"/>
    </row>
    <row r="83" spans="17:23" x14ac:dyDescent="0.2">
      <c r="Q83"/>
      <c r="W83"/>
    </row>
    <row r="84" spans="17:23" x14ac:dyDescent="0.2">
      <c r="Q84"/>
      <c r="W84"/>
    </row>
    <row r="85" spans="17:23" x14ac:dyDescent="0.2">
      <c r="Q85"/>
      <c r="W85"/>
    </row>
    <row r="86" spans="17:23" x14ac:dyDescent="0.2">
      <c r="Q86"/>
      <c r="W86"/>
    </row>
    <row r="87" spans="17:23" x14ac:dyDescent="0.2">
      <c r="Q87"/>
      <c r="W87"/>
    </row>
    <row r="88" spans="17:23" x14ac:dyDescent="0.2">
      <c r="Q88"/>
      <c r="W88"/>
    </row>
    <row r="89" spans="17:23" x14ac:dyDescent="0.2">
      <c r="Q89"/>
      <c r="W89"/>
    </row>
    <row r="90" spans="17:23" x14ac:dyDescent="0.2">
      <c r="Q90"/>
      <c r="W90"/>
    </row>
    <row r="91" spans="17:23" x14ac:dyDescent="0.2">
      <c r="Q91"/>
      <c r="W91"/>
    </row>
    <row r="92" spans="17:23" x14ac:dyDescent="0.2">
      <c r="Q92"/>
      <c r="W92"/>
    </row>
    <row r="93" spans="17:23" x14ac:dyDescent="0.2">
      <c r="Q93"/>
      <c r="W93"/>
    </row>
    <row r="94" spans="17:23" x14ac:dyDescent="0.2">
      <c r="Q94"/>
      <c r="W94"/>
    </row>
    <row r="95" spans="17:23" x14ac:dyDescent="0.2">
      <c r="Q95"/>
      <c r="W95"/>
    </row>
    <row r="96" spans="17:23" x14ac:dyDescent="0.2">
      <c r="Q96"/>
      <c r="W96"/>
    </row>
    <row r="97" spans="17:23" x14ac:dyDescent="0.2">
      <c r="Q97"/>
      <c r="W97"/>
    </row>
    <row r="98" spans="17:23" x14ac:dyDescent="0.2">
      <c r="Q98"/>
      <c r="W98"/>
    </row>
    <row r="99" spans="17:23" x14ac:dyDescent="0.2">
      <c r="Q99"/>
      <c r="W99"/>
    </row>
    <row r="100" spans="17:23" x14ac:dyDescent="0.2">
      <c r="Q100"/>
      <c r="W100"/>
    </row>
    <row r="101" spans="17:23" x14ac:dyDescent="0.2">
      <c r="Q101"/>
      <c r="W101"/>
    </row>
    <row r="102" spans="17:23" x14ac:dyDescent="0.2">
      <c r="Q102"/>
      <c r="W102"/>
    </row>
    <row r="103" spans="17:23" x14ac:dyDescent="0.2">
      <c r="Q103"/>
      <c r="W103"/>
    </row>
    <row r="104" spans="17:23" x14ac:dyDescent="0.2">
      <c r="Q104"/>
      <c r="W104"/>
    </row>
    <row r="105" spans="17:23" x14ac:dyDescent="0.2">
      <c r="Q105"/>
      <c r="W105"/>
    </row>
    <row r="106" spans="17:23" x14ac:dyDescent="0.2">
      <c r="Q106"/>
      <c r="W106"/>
    </row>
    <row r="107" spans="17:23" x14ac:dyDescent="0.2">
      <c r="Q107"/>
      <c r="W107"/>
    </row>
    <row r="108" spans="17:23" x14ac:dyDescent="0.2">
      <c r="Q108"/>
      <c r="W108"/>
    </row>
    <row r="109" spans="17:23" x14ac:dyDescent="0.2">
      <c r="Q109"/>
      <c r="W109"/>
    </row>
    <row r="110" spans="17:23" x14ac:dyDescent="0.2">
      <c r="Q110"/>
      <c r="W110"/>
    </row>
    <row r="111" spans="17:23" x14ac:dyDescent="0.2">
      <c r="Q111"/>
      <c r="W111"/>
    </row>
    <row r="112" spans="17:23" x14ac:dyDescent="0.2">
      <c r="Q112"/>
      <c r="W112"/>
    </row>
    <row r="113" spans="17:23" x14ac:dyDescent="0.2">
      <c r="Q113"/>
      <c r="W113"/>
    </row>
    <row r="114" spans="17:23" x14ac:dyDescent="0.2">
      <c r="Q114"/>
      <c r="W114"/>
    </row>
    <row r="115" spans="17:23" x14ac:dyDescent="0.2">
      <c r="Q115"/>
      <c r="W115"/>
    </row>
    <row r="116" spans="17:23" x14ac:dyDescent="0.2">
      <c r="Q116"/>
      <c r="W116"/>
    </row>
    <row r="117" spans="17:23" x14ac:dyDescent="0.2">
      <c r="Q117"/>
      <c r="W117"/>
    </row>
    <row r="118" spans="17:23" x14ac:dyDescent="0.2">
      <c r="Q118"/>
      <c r="W118"/>
    </row>
    <row r="119" spans="17:23" x14ac:dyDescent="0.2">
      <c r="Q119"/>
      <c r="W119"/>
    </row>
    <row r="120" spans="17:23" x14ac:dyDescent="0.2">
      <c r="Q120"/>
      <c r="W120"/>
    </row>
    <row r="121" spans="17:23" x14ac:dyDescent="0.2">
      <c r="Q121"/>
      <c r="W121"/>
    </row>
    <row r="122" spans="17:23" x14ac:dyDescent="0.2">
      <c r="Q122"/>
      <c r="W122"/>
    </row>
    <row r="123" spans="17:23" x14ac:dyDescent="0.2">
      <c r="Q123"/>
      <c r="W123"/>
    </row>
    <row r="124" spans="17:23" x14ac:dyDescent="0.2">
      <c r="Q124"/>
      <c r="W124"/>
    </row>
    <row r="125" spans="17:23" x14ac:dyDescent="0.2">
      <c r="Q125"/>
      <c r="W125"/>
    </row>
    <row r="126" spans="17:23" x14ac:dyDescent="0.2">
      <c r="Q126"/>
      <c r="W126"/>
    </row>
    <row r="127" spans="17:23" x14ac:dyDescent="0.2">
      <c r="Q127"/>
      <c r="W127"/>
    </row>
    <row r="128" spans="17:23" x14ac:dyDescent="0.2">
      <c r="Q128"/>
      <c r="W128"/>
    </row>
    <row r="129" spans="17:23" x14ac:dyDescent="0.2">
      <c r="Q129"/>
      <c r="W129"/>
    </row>
    <row r="130" spans="17:23" x14ac:dyDescent="0.2">
      <c r="Q130"/>
      <c r="W130"/>
    </row>
    <row r="131" spans="17:23" x14ac:dyDescent="0.2">
      <c r="Q131"/>
      <c r="W131"/>
    </row>
    <row r="132" spans="17:23" x14ac:dyDescent="0.2">
      <c r="Q132"/>
      <c r="W132"/>
    </row>
    <row r="133" spans="17:23" x14ac:dyDescent="0.2">
      <c r="Q133"/>
      <c r="W133"/>
    </row>
    <row r="134" spans="17:23" x14ac:dyDescent="0.2">
      <c r="Q134"/>
      <c r="W134"/>
    </row>
    <row r="135" spans="17:23" x14ac:dyDescent="0.2">
      <c r="Q135"/>
      <c r="W135"/>
    </row>
    <row r="136" spans="17:23" x14ac:dyDescent="0.2">
      <c r="Q136"/>
      <c r="W136"/>
    </row>
    <row r="137" spans="17:23" x14ac:dyDescent="0.2">
      <c r="Q137"/>
      <c r="W137"/>
    </row>
    <row r="138" spans="17:23" x14ac:dyDescent="0.2">
      <c r="Q138"/>
      <c r="W138"/>
    </row>
    <row r="139" spans="17:23" x14ac:dyDescent="0.2">
      <c r="Q139"/>
      <c r="W139"/>
    </row>
    <row r="140" spans="17:23" x14ac:dyDescent="0.2">
      <c r="Q140"/>
      <c r="W140"/>
    </row>
    <row r="141" spans="17:23" x14ac:dyDescent="0.2">
      <c r="Q141"/>
      <c r="W141"/>
    </row>
    <row r="142" spans="17:23" x14ac:dyDescent="0.2">
      <c r="Q142"/>
      <c r="W142"/>
    </row>
    <row r="143" spans="17:23" x14ac:dyDescent="0.2">
      <c r="Q143"/>
      <c r="W143"/>
    </row>
    <row r="144" spans="17:23" x14ac:dyDescent="0.2">
      <c r="Q144"/>
      <c r="W144"/>
    </row>
    <row r="145" spans="17:23" x14ac:dyDescent="0.2">
      <c r="Q145"/>
      <c r="W145"/>
    </row>
    <row r="146" spans="17:23" x14ac:dyDescent="0.2">
      <c r="Q146"/>
      <c r="W146"/>
    </row>
    <row r="147" spans="17:23" x14ac:dyDescent="0.2">
      <c r="Q147"/>
      <c r="W147"/>
    </row>
    <row r="148" spans="17:23" x14ac:dyDescent="0.2">
      <c r="Q148"/>
      <c r="W148"/>
    </row>
    <row r="149" spans="17:23" x14ac:dyDescent="0.2">
      <c r="Q149"/>
      <c r="W149"/>
    </row>
    <row r="150" spans="17:23" x14ac:dyDescent="0.2">
      <c r="Q150"/>
      <c r="W150"/>
    </row>
    <row r="151" spans="17:23" x14ac:dyDescent="0.2">
      <c r="Q151"/>
      <c r="W151"/>
    </row>
    <row r="152" spans="17:23" x14ac:dyDescent="0.2">
      <c r="Q152"/>
      <c r="W152"/>
    </row>
    <row r="153" spans="17:23" x14ac:dyDescent="0.2">
      <c r="Q153"/>
      <c r="W153"/>
    </row>
    <row r="154" spans="17:23" x14ac:dyDescent="0.2">
      <c r="Q154"/>
      <c r="W154"/>
    </row>
    <row r="155" spans="17:23" x14ac:dyDescent="0.2">
      <c r="Q155"/>
      <c r="W155"/>
    </row>
    <row r="156" spans="17:23" x14ac:dyDescent="0.2">
      <c r="Q156"/>
      <c r="W156"/>
    </row>
    <row r="157" spans="17:23" x14ac:dyDescent="0.2">
      <c r="Q157"/>
      <c r="W157"/>
    </row>
    <row r="158" spans="17:23" x14ac:dyDescent="0.2">
      <c r="Q158"/>
      <c r="W158"/>
    </row>
    <row r="159" spans="17:23" x14ac:dyDescent="0.2">
      <c r="Q159"/>
      <c r="W159"/>
    </row>
    <row r="160" spans="17:23" x14ac:dyDescent="0.2">
      <c r="Q160"/>
      <c r="W160"/>
    </row>
    <row r="161" spans="17:23" x14ac:dyDescent="0.2">
      <c r="Q161"/>
      <c r="W161"/>
    </row>
    <row r="162" spans="17:23" x14ac:dyDescent="0.2">
      <c r="Q162"/>
      <c r="W162"/>
    </row>
    <row r="163" spans="17:23" x14ac:dyDescent="0.2">
      <c r="Q163"/>
      <c r="W163"/>
    </row>
    <row r="164" spans="17:23" x14ac:dyDescent="0.2">
      <c r="Q164"/>
      <c r="W164"/>
    </row>
    <row r="165" spans="17:23" x14ac:dyDescent="0.2">
      <c r="Q165"/>
      <c r="W165"/>
    </row>
    <row r="166" spans="17:23" x14ac:dyDescent="0.2">
      <c r="Q166"/>
      <c r="W166"/>
    </row>
    <row r="167" spans="17:23" x14ac:dyDescent="0.2">
      <c r="Q167"/>
      <c r="W167"/>
    </row>
    <row r="168" spans="17:23" x14ac:dyDescent="0.2">
      <c r="Q168"/>
      <c r="W168"/>
    </row>
    <row r="169" spans="17:23" x14ac:dyDescent="0.2">
      <c r="Q169"/>
      <c r="W169"/>
    </row>
    <row r="170" spans="17:23" x14ac:dyDescent="0.2">
      <c r="Q170"/>
      <c r="W170"/>
    </row>
    <row r="171" spans="17:23" x14ac:dyDescent="0.2">
      <c r="Q171"/>
      <c r="W171"/>
    </row>
    <row r="172" spans="17:23" x14ac:dyDescent="0.2">
      <c r="Q172"/>
      <c r="W172"/>
    </row>
    <row r="173" spans="17:23" x14ac:dyDescent="0.2">
      <c r="Q173"/>
      <c r="W173"/>
    </row>
    <row r="174" spans="17:23" x14ac:dyDescent="0.2">
      <c r="Q174"/>
      <c r="W174"/>
    </row>
    <row r="175" spans="17:23" x14ac:dyDescent="0.2">
      <c r="Q175"/>
      <c r="W175"/>
    </row>
    <row r="176" spans="17:23" x14ac:dyDescent="0.2">
      <c r="Q176"/>
      <c r="W176"/>
    </row>
    <row r="177" spans="17:23" x14ac:dyDescent="0.2">
      <c r="Q177"/>
      <c r="W177"/>
    </row>
    <row r="178" spans="17:23" x14ac:dyDescent="0.2">
      <c r="Q178"/>
      <c r="W178"/>
    </row>
    <row r="179" spans="17:23" x14ac:dyDescent="0.2">
      <c r="Q179"/>
      <c r="W179"/>
    </row>
    <row r="180" spans="17:23" x14ac:dyDescent="0.2">
      <c r="Q180"/>
      <c r="W180"/>
    </row>
    <row r="181" spans="17:23" x14ac:dyDescent="0.2">
      <c r="Q181"/>
      <c r="W181"/>
    </row>
    <row r="182" spans="17:23" x14ac:dyDescent="0.2">
      <c r="Q182"/>
      <c r="W182"/>
    </row>
    <row r="183" spans="17:23" x14ac:dyDescent="0.2">
      <c r="Q183"/>
      <c r="W183"/>
    </row>
    <row r="184" spans="17:23" x14ac:dyDescent="0.2">
      <c r="Q184"/>
      <c r="W184"/>
    </row>
    <row r="185" spans="17:23" x14ac:dyDescent="0.2">
      <c r="Q185"/>
      <c r="W185"/>
    </row>
    <row r="186" spans="17:23" x14ac:dyDescent="0.2">
      <c r="Q186"/>
      <c r="W186"/>
    </row>
    <row r="187" spans="17:23" x14ac:dyDescent="0.2">
      <c r="Q187"/>
      <c r="W187"/>
    </row>
    <row r="188" spans="17:23" x14ac:dyDescent="0.2">
      <c r="Q188"/>
      <c r="W188"/>
    </row>
    <row r="189" spans="17:23" x14ac:dyDescent="0.2">
      <c r="Q189"/>
      <c r="W189"/>
    </row>
    <row r="190" spans="17:23" x14ac:dyDescent="0.2">
      <c r="Q190"/>
      <c r="W190"/>
    </row>
    <row r="191" spans="17:23" x14ac:dyDescent="0.2">
      <c r="Q191"/>
      <c r="W191"/>
    </row>
    <row r="192" spans="17:23" x14ac:dyDescent="0.2">
      <c r="Q192"/>
      <c r="W192"/>
    </row>
    <row r="193" spans="17:23" x14ac:dyDescent="0.2">
      <c r="Q193"/>
      <c r="W193"/>
    </row>
    <row r="194" spans="17:23" x14ac:dyDescent="0.2">
      <c r="Q194"/>
      <c r="W194"/>
    </row>
    <row r="195" spans="17:23" x14ac:dyDescent="0.2">
      <c r="Q195"/>
      <c r="W195"/>
    </row>
    <row r="196" spans="17:23" x14ac:dyDescent="0.2">
      <c r="Q196"/>
      <c r="W196"/>
    </row>
    <row r="197" spans="17:23" x14ac:dyDescent="0.2">
      <c r="Q197"/>
      <c r="W197"/>
    </row>
    <row r="198" spans="17:23" x14ac:dyDescent="0.2">
      <c r="Q198"/>
      <c r="W198"/>
    </row>
    <row r="199" spans="17:23" x14ac:dyDescent="0.2">
      <c r="Q199"/>
      <c r="W199"/>
    </row>
    <row r="200" spans="17:23" x14ac:dyDescent="0.2">
      <c r="Q200"/>
      <c r="W200"/>
    </row>
    <row r="201" spans="17:23" x14ac:dyDescent="0.2">
      <c r="Q201"/>
      <c r="W201"/>
    </row>
    <row r="202" spans="17:23" x14ac:dyDescent="0.2">
      <c r="Q202"/>
      <c r="W202"/>
    </row>
    <row r="203" spans="17:23" x14ac:dyDescent="0.2">
      <c r="Q203"/>
      <c r="W203"/>
    </row>
    <row r="204" spans="17:23" x14ac:dyDescent="0.2">
      <c r="Q204"/>
      <c r="W204"/>
    </row>
    <row r="205" spans="17:23" x14ac:dyDescent="0.2">
      <c r="Q205"/>
      <c r="W205"/>
    </row>
    <row r="206" spans="17:23" x14ac:dyDescent="0.2">
      <c r="Q206"/>
      <c r="W206"/>
    </row>
    <row r="207" spans="17:23" x14ac:dyDescent="0.2">
      <c r="Q207"/>
      <c r="W207"/>
    </row>
    <row r="208" spans="17:23" x14ac:dyDescent="0.2">
      <c r="Q208"/>
      <c r="W208"/>
    </row>
    <row r="209" spans="17:23" x14ac:dyDescent="0.2">
      <c r="Q209"/>
      <c r="W209"/>
    </row>
    <row r="210" spans="17:23" x14ac:dyDescent="0.2">
      <c r="Q210"/>
      <c r="W210"/>
    </row>
    <row r="211" spans="17:23" x14ac:dyDescent="0.2">
      <c r="Q211"/>
      <c r="W211"/>
    </row>
    <row r="212" spans="17:23" x14ac:dyDescent="0.2">
      <c r="Q212"/>
      <c r="W212"/>
    </row>
    <row r="213" spans="17:23" x14ac:dyDescent="0.2">
      <c r="Q213"/>
      <c r="W213"/>
    </row>
    <row r="214" spans="17:23" x14ac:dyDescent="0.2">
      <c r="Q214"/>
      <c r="W214"/>
    </row>
    <row r="215" spans="17:23" x14ac:dyDescent="0.2">
      <c r="Q215"/>
      <c r="W215"/>
    </row>
    <row r="216" spans="17:23" x14ac:dyDescent="0.2">
      <c r="Q216"/>
      <c r="W216"/>
    </row>
    <row r="217" spans="17:23" x14ac:dyDescent="0.2">
      <c r="Q217"/>
      <c r="W217"/>
    </row>
    <row r="218" spans="17:23" x14ac:dyDescent="0.2">
      <c r="Q218"/>
      <c r="W218"/>
    </row>
    <row r="219" spans="17:23" x14ac:dyDescent="0.2">
      <c r="Q219"/>
      <c r="W219"/>
    </row>
    <row r="220" spans="17:23" x14ac:dyDescent="0.2">
      <c r="Q220"/>
      <c r="W220"/>
    </row>
    <row r="221" spans="17:23" x14ac:dyDescent="0.2">
      <c r="Q221"/>
      <c r="W221"/>
    </row>
    <row r="222" spans="17:23" x14ac:dyDescent="0.2">
      <c r="Q222"/>
      <c r="W222"/>
    </row>
    <row r="223" spans="17:23" x14ac:dyDescent="0.2">
      <c r="Q223"/>
      <c r="W223"/>
    </row>
    <row r="224" spans="17:23" x14ac:dyDescent="0.2">
      <c r="Q224"/>
      <c r="W224"/>
    </row>
    <row r="225" spans="17:23" x14ac:dyDescent="0.2">
      <c r="Q225"/>
      <c r="W225"/>
    </row>
    <row r="226" spans="17:23" x14ac:dyDescent="0.2">
      <c r="Q226"/>
      <c r="W226"/>
    </row>
    <row r="227" spans="17:23" x14ac:dyDescent="0.2">
      <c r="Q227"/>
      <c r="W227"/>
    </row>
    <row r="228" spans="17:23" x14ac:dyDescent="0.2">
      <c r="Q228"/>
      <c r="W228"/>
    </row>
    <row r="229" spans="17:23" x14ac:dyDescent="0.2">
      <c r="Q229"/>
      <c r="W229"/>
    </row>
    <row r="230" spans="17:23" x14ac:dyDescent="0.2">
      <c r="Q230"/>
      <c r="W230"/>
    </row>
    <row r="231" spans="17:23" x14ac:dyDescent="0.2">
      <c r="Q231"/>
      <c r="W231"/>
    </row>
    <row r="232" spans="17:23" x14ac:dyDescent="0.2">
      <c r="Q232"/>
      <c r="W232"/>
    </row>
    <row r="233" spans="17:23" x14ac:dyDescent="0.2">
      <c r="Q233"/>
      <c r="W233"/>
    </row>
    <row r="234" spans="17:23" x14ac:dyDescent="0.2">
      <c r="Q234"/>
      <c r="W234"/>
    </row>
    <row r="235" spans="17:23" x14ac:dyDescent="0.2">
      <c r="Q235"/>
      <c r="W235"/>
    </row>
    <row r="236" spans="17:23" x14ac:dyDescent="0.2">
      <c r="Q236"/>
      <c r="W236"/>
    </row>
    <row r="237" spans="17:23" x14ac:dyDescent="0.2">
      <c r="Q237"/>
      <c r="W237"/>
    </row>
    <row r="238" spans="17:23" x14ac:dyDescent="0.2">
      <c r="Q238"/>
      <c r="W238"/>
    </row>
    <row r="239" spans="17:23" x14ac:dyDescent="0.2">
      <c r="Q239"/>
      <c r="W239"/>
    </row>
    <row r="240" spans="17:23" x14ac:dyDescent="0.2">
      <c r="Q240"/>
      <c r="W240"/>
    </row>
    <row r="241" spans="17:23" x14ac:dyDescent="0.2">
      <c r="Q241"/>
      <c r="W241"/>
    </row>
    <row r="242" spans="17:23" x14ac:dyDescent="0.2">
      <c r="Q242"/>
      <c r="W242"/>
    </row>
    <row r="243" spans="17:23" x14ac:dyDescent="0.2">
      <c r="Q243"/>
      <c r="W243"/>
    </row>
    <row r="244" spans="17:23" x14ac:dyDescent="0.2">
      <c r="Q244"/>
      <c r="W244"/>
    </row>
    <row r="245" spans="17:23" x14ac:dyDescent="0.2">
      <c r="Q245"/>
      <c r="W245"/>
    </row>
    <row r="246" spans="17:23" x14ac:dyDescent="0.2">
      <c r="Q246"/>
      <c r="W246"/>
    </row>
    <row r="247" spans="17:23" x14ac:dyDescent="0.2">
      <c r="Q247"/>
      <c r="W247"/>
    </row>
    <row r="248" spans="17:23" x14ac:dyDescent="0.2">
      <c r="Q248"/>
      <c r="W248"/>
    </row>
    <row r="249" spans="17:23" x14ac:dyDescent="0.2">
      <c r="Q249"/>
      <c r="W249"/>
    </row>
    <row r="250" spans="17:23" x14ac:dyDescent="0.2">
      <c r="Q250"/>
      <c r="W250"/>
    </row>
    <row r="251" spans="17:23" x14ac:dyDescent="0.2">
      <c r="Q251"/>
      <c r="W251"/>
    </row>
    <row r="252" spans="17:23" x14ac:dyDescent="0.2">
      <c r="Q252"/>
      <c r="W252"/>
    </row>
    <row r="253" spans="17:23" x14ac:dyDescent="0.2">
      <c r="Q253"/>
      <c r="W253"/>
    </row>
    <row r="254" spans="17:23" x14ac:dyDescent="0.2">
      <c r="Q254"/>
      <c r="W254"/>
    </row>
    <row r="255" spans="17:23" x14ac:dyDescent="0.2">
      <c r="Q255"/>
      <c r="W255"/>
    </row>
    <row r="256" spans="17:23" x14ac:dyDescent="0.2">
      <c r="Q256"/>
      <c r="W256"/>
    </row>
    <row r="257" spans="17:23" x14ac:dyDescent="0.2">
      <c r="Q257"/>
      <c r="W257"/>
    </row>
    <row r="258" spans="17:23" x14ac:dyDescent="0.2">
      <c r="Q258"/>
      <c r="W258"/>
    </row>
    <row r="259" spans="17:23" x14ac:dyDescent="0.2">
      <c r="Q259"/>
      <c r="W259"/>
    </row>
    <row r="260" spans="17:23" x14ac:dyDescent="0.2">
      <c r="Q260"/>
      <c r="W260"/>
    </row>
    <row r="261" spans="17:23" x14ac:dyDescent="0.2">
      <c r="Q261"/>
      <c r="W261"/>
    </row>
    <row r="262" spans="17:23" x14ac:dyDescent="0.2">
      <c r="Q262"/>
      <c r="W262"/>
    </row>
    <row r="263" spans="17:23" x14ac:dyDescent="0.2">
      <c r="Q263"/>
      <c r="W263"/>
    </row>
    <row r="264" spans="17:23" x14ac:dyDescent="0.2">
      <c r="Q264"/>
      <c r="W264"/>
    </row>
    <row r="265" spans="17:23" x14ac:dyDescent="0.2">
      <c r="Q265"/>
      <c r="W265"/>
    </row>
    <row r="266" spans="17:23" x14ac:dyDescent="0.2">
      <c r="Q266"/>
      <c r="W266"/>
    </row>
    <row r="267" spans="17:23" x14ac:dyDescent="0.2">
      <c r="Q267"/>
      <c r="W267"/>
    </row>
    <row r="268" spans="17:23" x14ac:dyDescent="0.2">
      <c r="Q268"/>
      <c r="W268"/>
    </row>
    <row r="269" spans="17:23" x14ac:dyDescent="0.2">
      <c r="Q269"/>
      <c r="W269"/>
    </row>
    <row r="270" spans="17:23" x14ac:dyDescent="0.2">
      <c r="Q270"/>
      <c r="W270"/>
    </row>
    <row r="271" spans="17:23" x14ac:dyDescent="0.2">
      <c r="Q271"/>
      <c r="W271"/>
    </row>
    <row r="272" spans="17:23" x14ac:dyDescent="0.2">
      <c r="Q272"/>
      <c r="W272"/>
    </row>
    <row r="273" spans="17:23" x14ac:dyDescent="0.2">
      <c r="Q273"/>
      <c r="W273"/>
    </row>
    <row r="274" spans="17:23" x14ac:dyDescent="0.2">
      <c r="Q274"/>
      <c r="W274"/>
    </row>
    <row r="275" spans="17:23" x14ac:dyDescent="0.2">
      <c r="Q275"/>
      <c r="W275"/>
    </row>
    <row r="276" spans="17:23" x14ac:dyDescent="0.2">
      <c r="Q276"/>
      <c r="W276"/>
    </row>
    <row r="277" spans="17:23" x14ac:dyDescent="0.2">
      <c r="Q277"/>
      <c r="W277"/>
    </row>
    <row r="278" spans="17:23" x14ac:dyDescent="0.2">
      <c r="Q278"/>
      <c r="W278"/>
    </row>
    <row r="279" spans="17:23" x14ac:dyDescent="0.2">
      <c r="Q279"/>
      <c r="W279"/>
    </row>
    <row r="280" spans="17:23" x14ac:dyDescent="0.2">
      <c r="Q280"/>
      <c r="W280"/>
    </row>
    <row r="281" spans="17:23" x14ac:dyDescent="0.2">
      <c r="Q281"/>
      <c r="W281"/>
    </row>
    <row r="282" spans="17:23" x14ac:dyDescent="0.2">
      <c r="Q282"/>
      <c r="W282"/>
    </row>
    <row r="283" spans="17:23" x14ac:dyDescent="0.2">
      <c r="Q283"/>
      <c r="W283"/>
    </row>
    <row r="284" spans="17:23" x14ac:dyDescent="0.2">
      <c r="Q284"/>
      <c r="W284"/>
    </row>
    <row r="285" spans="17:23" x14ac:dyDescent="0.2">
      <c r="Q285"/>
      <c r="W285"/>
    </row>
    <row r="286" spans="17:23" x14ac:dyDescent="0.2">
      <c r="Q286"/>
      <c r="W286"/>
    </row>
    <row r="287" spans="17:23" x14ac:dyDescent="0.2">
      <c r="Q287"/>
      <c r="W287"/>
    </row>
    <row r="288" spans="17:23" x14ac:dyDescent="0.2">
      <c r="Q288"/>
      <c r="W288"/>
    </row>
    <row r="289" spans="17:23" x14ac:dyDescent="0.2">
      <c r="Q289"/>
      <c r="W289"/>
    </row>
    <row r="290" spans="17:23" x14ac:dyDescent="0.2">
      <c r="Q290"/>
      <c r="W290"/>
    </row>
    <row r="291" spans="17:23" x14ac:dyDescent="0.2">
      <c r="Q291"/>
      <c r="W291"/>
    </row>
    <row r="292" spans="17:23" x14ac:dyDescent="0.2">
      <c r="Q292"/>
      <c r="W292"/>
    </row>
    <row r="293" spans="17:23" x14ac:dyDescent="0.2">
      <c r="Q293"/>
      <c r="W293"/>
    </row>
    <row r="294" spans="17:23" x14ac:dyDescent="0.2">
      <c r="Q294"/>
      <c r="W294"/>
    </row>
    <row r="295" spans="17:23" x14ac:dyDescent="0.2">
      <c r="Q295"/>
      <c r="W295"/>
    </row>
    <row r="296" spans="17:23" x14ac:dyDescent="0.2">
      <c r="Q296"/>
      <c r="W296"/>
    </row>
    <row r="297" spans="17:23" x14ac:dyDescent="0.2">
      <c r="Q297"/>
      <c r="W297"/>
    </row>
    <row r="298" spans="17:23" x14ac:dyDescent="0.2">
      <c r="Q298"/>
      <c r="W298"/>
    </row>
    <row r="299" spans="17:23" x14ac:dyDescent="0.2">
      <c r="Q299"/>
      <c r="W299"/>
    </row>
    <row r="300" spans="17:23" x14ac:dyDescent="0.2">
      <c r="Q300"/>
      <c r="W300"/>
    </row>
    <row r="301" spans="17:23" x14ac:dyDescent="0.2">
      <c r="Q301"/>
      <c r="W301"/>
    </row>
    <row r="302" spans="17:23" x14ac:dyDescent="0.2">
      <c r="Q302"/>
      <c r="W302"/>
    </row>
    <row r="303" spans="17:23" x14ac:dyDescent="0.2">
      <c r="Q303"/>
      <c r="W303"/>
    </row>
    <row r="304" spans="17:23" x14ac:dyDescent="0.2">
      <c r="Q304"/>
      <c r="W304"/>
    </row>
    <row r="305" spans="17:23" x14ac:dyDescent="0.2">
      <c r="Q305"/>
      <c r="W305"/>
    </row>
    <row r="306" spans="17:23" x14ac:dyDescent="0.2">
      <c r="Q306"/>
      <c r="W306"/>
    </row>
    <row r="307" spans="17:23" x14ac:dyDescent="0.2">
      <c r="Q307"/>
      <c r="W307"/>
    </row>
    <row r="308" spans="17:23" x14ac:dyDescent="0.2">
      <c r="Q308"/>
      <c r="W308"/>
    </row>
    <row r="309" spans="17:23" x14ac:dyDescent="0.2">
      <c r="Q309"/>
      <c r="W309"/>
    </row>
    <row r="310" spans="17:23" x14ac:dyDescent="0.2">
      <c r="Q310"/>
      <c r="W310"/>
    </row>
    <row r="311" spans="17:23" x14ac:dyDescent="0.2">
      <c r="Q311"/>
      <c r="W311"/>
    </row>
    <row r="312" spans="17:23" x14ac:dyDescent="0.2">
      <c r="Q312"/>
      <c r="W312"/>
    </row>
    <row r="313" spans="17:23" x14ac:dyDescent="0.2">
      <c r="Q313"/>
      <c r="W313"/>
    </row>
    <row r="314" spans="17:23" x14ac:dyDescent="0.2">
      <c r="Q314"/>
      <c r="W314"/>
    </row>
    <row r="315" spans="17:23" x14ac:dyDescent="0.2">
      <c r="Q315"/>
      <c r="W315"/>
    </row>
    <row r="316" spans="17:23" x14ac:dyDescent="0.2">
      <c r="Q316"/>
      <c r="W316"/>
    </row>
    <row r="317" spans="17:23" x14ac:dyDescent="0.2">
      <c r="Q317"/>
      <c r="W317"/>
    </row>
    <row r="318" spans="17:23" x14ac:dyDescent="0.2">
      <c r="Q318"/>
      <c r="W318"/>
    </row>
    <row r="319" spans="17:23" x14ac:dyDescent="0.2">
      <c r="Q319"/>
      <c r="W319"/>
    </row>
    <row r="320" spans="17:23" x14ac:dyDescent="0.2">
      <c r="Q320"/>
      <c r="W320"/>
    </row>
    <row r="321" spans="17:23" x14ac:dyDescent="0.2">
      <c r="Q321"/>
      <c r="W321"/>
    </row>
    <row r="322" spans="17:23" x14ac:dyDescent="0.2">
      <c r="Q322"/>
      <c r="W322"/>
    </row>
    <row r="323" spans="17:23" x14ac:dyDescent="0.2">
      <c r="Q323"/>
      <c r="W323"/>
    </row>
    <row r="324" spans="17:23" x14ac:dyDescent="0.2">
      <c r="Q324"/>
      <c r="W324"/>
    </row>
    <row r="325" spans="17:23" x14ac:dyDescent="0.2">
      <c r="Q325"/>
      <c r="W325"/>
    </row>
    <row r="326" spans="17:23" x14ac:dyDescent="0.2">
      <c r="Q326"/>
      <c r="W326"/>
    </row>
    <row r="327" spans="17:23" x14ac:dyDescent="0.2">
      <c r="Q327"/>
      <c r="W327"/>
    </row>
    <row r="328" spans="17:23" x14ac:dyDescent="0.2">
      <c r="Q328"/>
      <c r="W328"/>
    </row>
    <row r="329" spans="17:23" x14ac:dyDescent="0.2">
      <c r="Q329"/>
      <c r="W329"/>
    </row>
    <row r="330" spans="17:23" x14ac:dyDescent="0.2">
      <c r="Q330"/>
      <c r="W330"/>
    </row>
    <row r="331" spans="17:23" x14ac:dyDescent="0.2">
      <c r="Q331"/>
      <c r="W331"/>
    </row>
    <row r="332" spans="17:23" x14ac:dyDescent="0.2">
      <c r="Q332"/>
      <c r="W332"/>
    </row>
    <row r="333" spans="17:23" x14ac:dyDescent="0.2">
      <c r="Q333"/>
      <c r="W333"/>
    </row>
    <row r="334" spans="17:23" x14ac:dyDescent="0.2">
      <c r="Q334"/>
      <c r="W334"/>
    </row>
    <row r="335" spans="17:23" x14ac:dyDescent="0.2">
      <c r="Q335"/>
      <c r="W335"/>
    </row>
    <row r="336" spans="17:23" x14ac:dyDescent="0.2">
      <c r="Q336"/>
      <c r="W336"/>
    </row>
    <row r="337" spans="17:23" x14ac:dyDescent="0.2">
      <c r="Q337"/>
      <c r="W337"/>
    </row>
    <row r="338" spans="17:23" x14ac:dyDescent="0.2">
      <c r="Q338"/>
      <c r="W338"/>
    </row>
    <row r="339" spans="17:23" x14ac:dyDescent="0.2">
      <c r="Q339"/>
      <c r="W339"/>
    </row>
    <row r="340" spans="17:23" x14ac:dyDescent="0.2">
      <c r="Q340"/>
      <c r="W340"/>
    </row>
    <row r="341" spans="17:23" x14ac:dyDescent="0.2">
      <c r="Q341"/>
      <c r="W341"/>
    </row>
    <row r="342" spans="17:23" x14ac:dyDescent="0.2">
      <c r="Q342"/>
      <c r="W342"/>
    </row>
    <row r="343" spans="17:23" x14ac:dyDescent="0.2">
      <c r="Q343"/>
      <c r="W343"/>
    </row>
    <row r="344" spans="17:23" x14ac:dyDescent="0.2">
      <c r="Q344"/>
      <c r="W344"/>
    </row>
    <row r="345" spans="17:23" x14ac:dyDescent="0.2">
      <c r="Q345"/>
      <c r="W345"/>
    </row>
    <row r="346" spans="17:23" x14ac:dyDescent="0.2">
      <c r="Q346"/>
      <c r="W346"/>
    </row>
    <row r="347" spans="17:23" x14ac:dyDescent="0.2">
      <c r="Q347"/>
      <c r="W347"/>
    </row>
    <row r="348" spans="17:23" x14ac:dyDescent="0.2">
      <c r="Q348"/>
      <c r="W348"/>
    </row>
    <row r="349" spans="17:23" x14ac:dyDescent="0.2">
      <c r="Q349"/>
      <c r="W349"/>
    </row>
    <row r="350" spans="17:23" x14ac:dyDescent="0.2">
      <c r="Q350"/>
      <c r="W350"/>
    </row>
    <row r="351" spans="17:23" x14ac:dyDescent="0.2">
      <c r="Q351"/>
      <c r="W351"/>
    </row>
    <row r="352" spans="17:23" x14ac:dyDescent="0.2">
      <c r="Q352"/>
      <c r="W352"/>
    </row>
    <row r="353" spans="17:23" x14ac:dyDescent="0.2">
      <c r="Q353"/>
      <c r="W353"/>
    </row>
    <row r="354" spans="17:23" x14ac:dyDescent="0.2">
      <c r="Q354"/>
      <c r="W354"/>
    </row>
    <row r="355" spans="17:23" x14ac:dyDescent="0.2">
      <c r="Q355"/>
      <c r="W355"/>
    </row>
    <row r="356" spans="17:23" x14ac:dyDescent="0.2">
      <c r="Q356"/>
      <c r="W356"/>
    </row>
    <row r="357" spans="17:23" x14ac:dyDescent="0.2">
      <c r="Q357"/>
      <c r="W357"/>
    </row>
    <row r="358" spans="17:23" x14ac:dyDescent="0.2">
      <c r="Q358"/>
      <c r="W358"/>
    </row>
    <row r="359" spans="17:23" x14ac:dyDescent="0.2">
      <c r="Q359"/>
      <c r="W359"/>
    </row>
    <row r="360" spans="17:23" x14ac:dyDescent="0.2">
      <c r="Q360"/>
      <c r="W360"/>
    </row>
    <row r="361" spans="17:23" x14ac:dyDescent="0.2">
      <c r="Q361"/>
      <c r="W361"/>
    </row>
    <row r="362" spans="17:23" x14ac:dyDescent="0.2">
      <c r="Q362"/>
      <c r="W362"/>
    </row>
    <row r="363" spans="17:23" x14ac:dyDescent="0.2">
      <c r="Q363"/>
      <c r="W363"/>
    </row>
    <row r="364" spans="17:23" x14ac:dyDescent="0.2">
      <c r="Q364"/>
      <c r="W364"/>
    </row>
    <row r="365" spans="17:23" x14ac:dyDescent="0.2">
      <c r="Q365"/>
      <c r="W365"/>
    </row>
    <row r="366" spans="17:23" x14ac:dyDescent="0.2">
      <c r="Q366"/>
      <c r="W366"/>
    </row>
    <row r="367" spans="17:23" x14ac:dyDescent="0.2">
      <c r="Q367"/>
      <c r="W367"/>
    </row>
    <row r="368" spans="17:23" x14ac:dyDescent="0.2">
      <c r="Q368"/>
      <c r="W368"/>
    </row>
    <row r="369" spans="17:23" x14ac:dyDescent="0.2">
      <c r="Q369"/>
      <c r="W369"/>
    </row>
    <row r="370" spans="17:23" x14ac:dyDescent="0.2">
      <c r="Q370"/>
      <c r="W370"/>
    </row>
    <row r="371" spans="17:23" x14ac:dyDescent="0.2">
      <c r="Q371"/>
      <c r="W371"/>
    </row>
    <row r="372" spans="17:23" x14ac:dyDescent="0.2">
      <c r="Q372"/>
      <c r="W372"/>
    </row>
    <row r="373" spans="17:23" x14ac:dyDescent="0.2">
      <c r="Q373"/>
      <c r="W373"/>
    </row>
    <row r="374" spans="17:23" x14ac:dyDescent="0.2">
      <c r="Q374"/>
      <c r="W374"/>
    </row>
    <row r="375" spans="17:23" x14ac:dyDescent="0.2">
      <c r="Q375"/>
      <c r="W375"/>
    </row>
    <row r="376" spans="17:23" x14ac:dyDescent="0.2">
      <c r="Q376"/>
      <c r="W376"/>
    </row>
    <row r="377" spans="17:23" x14ac:dyDescent="0.2">
      <c r="Q377"/>
      <c r="W377"/>
    </row>
    <row r="378" spans="17:23" x14ac:dyDescent="0.2">
      <c r="Q378"/>
      <c r="W378"/>
    </row>
    <row r="379" spans="17:23" x14ac:dyDescent="0.2">
      <c r="Q379"/>
      <c r="W379"/>
    </row>
    <row r="380" spans="17:23" x14ac:dyDescent="0.2">
      <c r="Q380"/>
      <c r="W380"/>
    </row>
    <row r="381" spans="17:23" x14ac:dyDescent="0.2">
      <c r="Q381"/>
      <c r="W381"/>
    </row>
    <row r="382" spans="17:23" x14ac:dyDescent="0.2">
      <c r="Q382"/>
      <c r="W382"/>
    </row>
    <row r="383" spans="17:23" x14ac:dyDescent="0.2">
      <c r="Q383"/>
      <c r="W383"/>
    </row>
    <row r="384" spans="17:23" x14ac:dyDescent="0.2">
      <c r="Q384"/>
      <c r="W384"/>
    </row>
    <row r="385" spans="17:23" x14ac:dyDescent="0.2">
      <c r="Q385"/>
      <c r="W385"/>
    </row>
    <row r="386" spans="17:23" x14ac:dyDescent="0.2">
      <c r="Q386"/>
      <c r="W386"/>
    </row>
    <row r="387" spans="17:23" x14ac:dyDescent="0.2">
      <c r="Q387"/>
      <c r="W387"/>
    </row>
    <row r="388" spans="17:23" x14ac:dyDescent="0.2">
      <c r="Q388"/>
      <c r="W388"/>
    </row>
    <row r="389" spans="17:23" x14ac:dyDescent="0.2">
      <c r="Q389"/>
      <c r="W389"/>
    </row>
    <row r="390" spans="17:23" x14ac:dyDescent="0.2">
      <c r="Q390"/>
      <c r="W390"/>
    </row>
    <row r="391" spans="17:23" x14ac:dyDescent="0.2">
      <c r="Q391"/>
      <c r="W391"/>
    </row>
    <row r="392" spans="17:23" x14ac:dyDescent="0.2">
      <c r="Q392"/>
      <c r="W392"/>
    </row>
    <row r="393" spans="17:23" x14ac:dyDescent="0.2">
      <c r="Q393"/>
      <c r="W393"/>
    </row>
    <row r="394" spans="17:23" x14ac:dyDescent="0.2">
      <c r="Q394"/>
      <c r="W394"/>
    </row>
    <row r="395" spans="17:23" x14ac:dyDescent="0.2">
      <c r="Q395"/>
      <c r="W395"/>
    </row>
    <row r="396" spans="17:23" x14ac:dyDescent="0.2">
      <c r="Q396"/>
      <c r="W396"/>
    </row>
    <row r="397" spans="17:23" x14ac:dyDescent="0.2">
      <c r="Q397"/>
      <c r="W397"/>
    </row>
    <row r="398" spans="17:23" x14ac:dyDescent="0.2">
      <c r="Q398"/>
      <c r="W398"/>
    </row>
    <row r="399" spans="17:23" x14ac:dyDescent="0.2">
      <c r="Q399"/>
      <c r="W399"/>
    </row>
    <row r="400" spans="17:23" x14ac:dyDescent="0.2">
      <c r="Q400"/>
      <c r="W400"/>
    </row>
    <row r="401" spans="17:23" x14ac:dyDescent="0.2">
      <c r="Q401"/>
      <c r="W401"/>
    </row>
    <row r="402" spans="17:23" x14ac:dyDescent="0.2">
      <c r="Q402"/>
      <c r="W402"/>
    </row>
    <row r="403" spans="17:23" x14ac:dyDescent="0.2">
      <c r="Q403"/>
      <c r="W403"/>
    </row>
    <row r="404" spans="17:23" x14ac:dyDescent="0.2">
      <c r="Q404"/>
      <c r="W404"/>
    </row>
    <row r="405" spans="17:23" x14ac:dyDescent="0.2">
      <c r="Q405"/>
      <c r="W405"/>
    </row>
    <row r="406" spans="17:23" x14ac:dyDescent="0.2">
      <c r="Q406"/>
      <c r="W406"/>
    </row>
    <row r="407" spans="17:23" x14ac:dyDescent="0.2">
      <c r="Q407"/>
      <c r="W407"/>
    </row>
    <row r="408" spans="17:23" x14ac:dyDescent="0.2">
      <c r="Q408"/>
      <c r="W408"/>
    </row>
    <row r="409" spans="17:23" x14ac:dyDescent="0.2">
      <c r="Q409"/>
      <c r="W409"/>
    </row>
    <row r="410" spans="17:23" x14ac:dyDescent="0.2">
      <c r="Q410"/>
      <c r="W410"/>
    </row>
    <row r="411" spans="17:23" x14ac:dyDescent="0.2">
      <c r="Q411"/>
      <c r="W411"/>
    </row>
    <row r="412" spans="17:23" x14ac:dyDescent="0.2">
      <c r="Q412"/>
      <c r="W412"/>
    </row>
    <row r="413" spans="17:23" x14ac:dyDescent="0.2">
      <c r="Q413"/>
      <c r="W413"/>
    </row>
    <row r="414" spans="17:23" x14ac:dyDescent="0.2">
      <c r="Q414"/>
      <c r="W414"/>
    </row>
    <row r="415" spans="17:23" x14ac:dyDescent="0.2">
      <c r="Q415"/>
      <c r="W415"/>
    </row>
    <row r="416" spans="17:23" x14ac:dyDescent="0.2">
      <c r="Q416"/>
      <c r="W416"/>
    </row>
    <row r="417" spans="17:23" x14ac:dyDescent="0.2">
      <c r="Q417"/>
      <c r="W417"/>
    </row>
    <row r="418" spans="17:23" x14ac:dyDescent="0.2">
      <c r="Q418"/>
      <c r="W418"/>
    </row>
    <row r="419" spans="17:23" x14ac:dyDescent="0.2">
      <c r="Q419"/>
      <c r="W419"/>
    </row>
    <row r="420" spans="17:23" x14ac:dyDescent="0.2">
      <c r="Q420"/>
      <c r="W420"/>
    </row>
    <row r="421" spans="17:23" x14ac:dyDescent="0.2">
      <c r="Q421"/>
      <c r="W421"/>
    </row>
    <row r="422" spans="17:23" x14ac:dyDescent="0.2">
      <c r="Q422"/>
      <c r="W422"/>
    </row>
    <row r="423" spans="17:23" x14ac:dyDescent="0.2">
      <c r="Q423"/>
      <c r="W423"/>
    </row>
    <row r="424" spans="17:23" x14ac:dyDescent="0.2">
      <c r="Q424"/>
      <c r="W424"/>
    </row>
    <row r="425" spans="17:23" x14ac:dyDescent="0.2">
      <c r="Q425"/>
      <c r="W425"/>
    </row>
    <row r="426" spans="17:23" x14ac:dyDescent="0.2">
      <c r="Q426"/>
      <c r="W426"/>
    </row>
    <row r="427" spans="17:23" x14ac:dyDescent="0.2">
      <c r="Q427"/>
      <c r="W427"/>
    </row>
    <row r="428" spans="17:23" x14ac:dyDescent="0.2">
      <c r="Q428"/>
      <c r="W428"/>
    </row>
    <row r="429" spans="17:23" x14ac:dyDescent="0.2">
      <c r="Q429"/>
      <c r="W429"/>
    </row>
    <row r="430" spans="17:23" x14ac:dyDescent="0.2">
      <c r="Q430"/>
      <c r="W430"/>
    </row>
    <row r="431" spans="17:23" x14ac:dyDescent="0.2">
      <c r="Q431"/>
      <c r="W431"/>
    </row>
    <row r="432" spans="17:23" x14ac:dyDescent="0.2">
      <c r="Q432"/>
      <c r="W432"/>
    </row>
    <row r="433" spans="17:23" x14ac:dyDescent="0.2">
      <c r="Q433"/>
      <c r="W433"/>
    </row>
    <row r="434" spans="17:23" x14ac:dyDescent="0.2">
      <c r="Q434"/>
      <c r="W434"/>
    </row>
    <row r="435" spans="17:23" x14ac:dyDescent="0.2">
      <c r="Q435"/>
      <c r="W435"/>
    </row>
    <row r="436" spans="17:23" x14ac:dyDescent="0.2">
      <c r="Q436"/>
      <c r="W436"/>
    </row>
    <row r="437" spans="17:23" x14ac:dyDescent="0.2">
      <c r="Q437"/>
      <c r="W437"/>
    </row>
    <row r="438" spans="17:23" x14ac:dyDescent="0.2">
      <c r="Q438"/>
      <c r="W438"/>
    </row>
    <row r="439" spans="17:23" x14ac:dyDescent="0.2">
      <c r="Q439"/>
      <c r="W439"/>
    </row>
    <row r="440" spans="17:23" x14ac:dyDescent="0.2">
      <c r="Q440"/>
      <c r="W440"/>
    </row>
    <row r="441" spans="17:23" x14ac:dyDescent="0.2">
      <c r="Q441"/>
      <c r="W441"/>
    </row>
    <row r="442" spans="17:23" x14ac:dyDescent="0.2">
      <c r="Q442"/>
      <c r="W442"/>
    </row>
    <row r="443" spans="17:23" x14ac:dyDescent="0.2">
      <c r="Q443"/>
      <c r="W443"/>
    </row>
    <row r="444" spans="17:23" x14ac:dyDescent="0.2">
      <c r="Q444"/>
      <c r="W444"/>
    </row>
    <row r="445" spans="17:23" x14ac:dyDescent="0.2">
      <c r="Q445"/>
      <c r="W445"/>
    </row>
    <row r="446" spans="17:23" x14ac:dyDescent="0.2">
      <c r="Q446"/>
      <c r="W446"/>
    </row>
    <row r="447" spans="17:23" x14ac:dyDescent="0.2">
      <c r="Q447"/>
      <c r="W447"/>
    </row>
    <row r="448" spans="17:23" x14ac:dyDescent="0.2">
      <c r="Q448"/>
      <c r="W448"/>
    </row>
    <row r="449" spans="17:23" x14ac:dyDescent="0.2">
      <c r="Q449"/>
      <c r="W449"/>
    </row>
    <row r="450" spans="17:23" x14ac:dyDescent="0.2">
      <c r="Q450"/>
      <c r="W450"/>
    </row>
    <row r="451" spans="17:23" x14ac:dyDescent="0.2">
      <c r="Q451"/>
      <c r="W451"/>
    </row>
    <row r="452" spans="17:23" x14ac:dyDescent="0.2">
      <c r="Q452"/>
      <c r="W452"/>
    </row>
    <row r="453" spans="17:23" x14ac:dyDescent="0.2">
      <c r="Q453"/>
      <c r="W453"/>
    </row>
    <row r="454" spans="17:23" x14ac:dyDescent="0.2">
      <c r="Q454"/>
      <c r="W454"/>
    </row>
    <row r="455" spans="17:23" x14ac:dyDescent="0.2">
      <c r="Q455"/>
      <c r="W455"/>
    </row>
    <row r="456" spans="17:23" x14ac:dyDescent="0.2">
      <c r="Q456"/>
      <c r="W456"/>
    </row>
    <row r="457" spans="17:23" x14ac:dyDescent="0.2">
      <c r="Q457"/>
      <c r="W457"/>
    </row>
    <row r="458" spans="17:23" x14ac:dyDescent="0.2">
      <c r="Q458"/>
      <c r="W458"/>
    </row>
    <row r="459" spans="17:23" x14ac:dyDescent="0.2">
      <c r="Q459"/>
      <c r="W459"/>
    </row>
    <row r="460" spans="17:23" x14ac:dyDescent="0.2">
      <c r="Q460"/>
      <c r="W460"/>
    </row>
    <row r="461" spans="17:23" x14ac:dyDescent="0.2">
      <c r="Q461"/>
      <c r="W461"/>
    </row>
    <row r="462" spans="17:23" x14ac:dyDescent="0.2">
      <c r="Q462"/>
      <c r="W462"/>
    </row>
    <row r="463" spans="17:23" x14ac:dyDescent="0.2">
      <c r="Q463"/>
      <c r="W463"/>
    </row>
    <row r="464" spans="17:23" x14ac:dyDescent="0.2">
      <c r="Q464"/>
      <c r="W464"/>
    </row>
    <row r="465" spans="17:23" x14ac:dyDescent="0.2">
      <c r="Q465"/>
      <c r="W465"/>
    </row>
    <row r="466" spans="17:23" x14ac:dyDescent="0.2">
      <c r="Q466"/>
      <c r="W466"/>
    </row>
    <row r="467" spans="17:23" x14ac:dyDescent="0.2">
      <c r="Q467"/>
      <c r="W467"/>
    </row>
    <row r="468" spans="17:23" x14ac:dyDescent="0.2">
      <c r="Q468"/>
      <c r="W468"/>
    </row>
    <row r="469" spans="17:23" x14ac:dyDescent="0.2">
      <c r="Q469"/>
      <c r="W469"/>
    </row>
    <row r="470" spans="17:23" x14ac:dyDescent="0.2">
      <c r="Q470"/>
      <c r="W470"/>
    </row>
    <row r="471" spans="17:23" x14ac:dyDescent="0.2">
      <c r="Q471"/>
      <c r="W471"/>
    </row>
    <row r="472" spans="17:23" x14ac:dyDescent="0.2">
      <c r="Q472"/>
      <c r="W472"/>
    </row>
    <row r="473" spans="17:23" x14ac:dyDescent="0.2">
      <c r="Q473"/>
      <c r="W473"/>
    </row>
    <row r="474" spans="17:23" x14ac:dyDescent="0.2">
      <c r="Q474"/>
      <c r="W474"/>
    </row>
    <row r="475" spans="17:23" x14ac:dyDescent="0.2">
      <c r="Q475"/>
      <c r="W475"/>
    </row>
    <row r="476" spans="17:23" x14ac:dyDescent="0.2">
      <c r="Q476"/>
      <c r="W476"/>
    </row>
    <row r="477" spans="17:23" x14ac:dyDescent="0.2">
      <c r="Q477"/>
      <c r="W477"/>
    </row>
    <row r="478" spans="17:23" x14ac:dyDescent="0.2">
      <c r="Q478"/>
      <c r="W478"/>
    </row>
    <row r="479" spans="17:23" x14ac:dyDescent="0.2">
      <c r="Q479"/>
      <c r="W479"/>
    </row>
    <row r="480" spans="17:23" x14ac:dyDescent="0.2">
      <c r="Q480"/>
      <c r="W480"/>
    </row>
    <row r="481" spans="17:23" x14ac:dyDescent="0.2">
      <c r="Q481"/>
      <c r="W481"/>
    </row>
    <row r="482" spans="17:23" x14ac:dyDescent="0.2">
      <c r="Q482"/>
      <c r="W482"/>
    </row>
    <row r="483" spans="17:23" x14ac:dyDescent="0.2">
      <c r="Q483"/>
      <c r="W483"/>
    </row>
    <row r="484" spans="17:23" x14ac:dyDescent="0.2">
      <c r="Q484"/>
      <c r="W484"/>
    </row>
    <row r="485" spans="17:23" x14ac:dyDescent="0.2">
      <c r="Q485"/>
      <c r="W485"/>
    </row>
    <row r="486" spans="17:23" x14ac:dyDescent="0.2">
      <c r="Q486"/>
      <c r="W486"/>
    </row>
    <row r="487" spans="17:23" x14ac:dyDescent="0.2">
      <c r="Q487"/>
      <c r="W487"/>
    </row>
    <row r="488" spans="17:23" x14ac:dyDescent="0.2">
      <c r="Q488"/>
      <c r="W488"/>
    </row>
    <row r="489" spans="17:23" x14ac:dyDescent="0.2">
      <c r="Q489"/>
      <c r="W489"/>
    </row>
    <row r="490" spans="17:23" x14ac:dyDescent="0.2">
      <c r="Q490"/>
      <c r="W490"/>
    </row>
    <row r="491" spans="17:23" x14ac:dyDescent="0.2">
      <c r="Q491"/>
      <c r="W491"/>
    </row>
    <row r="492" spans="17:23" x14ac:dyDescent="0.2">
      <c r="Q492"/>
      <c r="W492"/>
    </row>
    <row r="493" spans="17:23" x14ac:dyDescent="0.2">
      <c r="Q493"/>
      <c r="W493"/>
    </row>
    <row r="494" spans="17:23" x14ac:dyDescent="0.2">
      <c r="Q494"/>
      <c r="W494"/>
    </row>
    <row r="495" spans="17:23" x14ac:dyDescent="0.2">
      <c r="Q495"/>
      <c r="W495"/>
    </row>
    <row r="496" spans="17:23" x14ac:dyDescent="0.2">
      <c r="Q496"/>
      <c r="W496"/>
    </row>
    <row r="497" spans="17:23" x14ac:dyDescent="0.2">
      <c r="Q497"/>
      <c r="W497"/>
    </row>
    <row r="498" spans="17:23" x14ac:dyDescent="0.2">
      <c r="Q498"/>
      <c r="W498"/>
    </row>
    <row r="499" spans="17:23" x14ac:dyDescent="0.2">
      <c r="Q499"/>
      <c r="W499"/>
    </row>
    <row r="500" spans="17:23" x14ac:dyDescent="0.2">
      <c r="Q500"/>
      <c r="W500"/>
    </row>
    <row r="501" spans="17:23" x14ac:dyDescent="0.2">
      <c r="Q501"/>
      <c r="W501"/>
    </row>
    <row r="502" spans="17:23" x14ac:dyDescent="0.2">
      <c r="Q502"/>
      <c r="W502"/>
    </row>
    <row r="503" spans="17:23" x14ac:dyDescent="0.2">
      <c r="Q503"/>
      <c r="W503"/>
    </row>
    <row r="504" spans="17:23" x14ac:dyDescent="0.2">
      <c r="Q504"/>
      <c r="W504"/>
    </row>
    <row r="505" spans="17:23" x14ac:dyDescent="0.2">
      <c r="Q505"/>
      <c r="W505"/>
    </row>
    <row r="506" spans="17:23" x14ac:dyDescent="0.2">
      <c r="Q506"/>
      <c r="W506"/>
    </row>
    <row r="507" spans="17:23" x14ac:dyDescent="0.2">
      <c r="Q507"/>
      <c r="W507"/>
    </row>
    <row r="508" spans="17:23" x14ac:dyDescent="0.2">
      <c r="Q508"/>
      <c r="W508"/>
    </row>
    <row r="509" spans="17:23" x14ac:dyDescent="0.2">
      <c r="Q509"/>
      <c r="W509"/>
    </row>
    <row r="510" spans="17:23" x14ac:dyDescent="0.2">
      <c r="Q510"/>
      <c r="W510"/>
    </row>
    <row r="511" spans="17:23" x14ac:dyDescent="0.2">
      <c r="Q511"/>
      <c r="W511"/>
    </row>
    <row r="512" spans="17:23" x14ac:dyDescent="0.2">
      <c r="Q512"/>
      <c r="W512"/>
    </row>
    <row r="513" spans="17:23" x14ac:dyDescent="0.2">
      <c r="Q513"/>
      <c r="W513"/>
    </row>
    <row r="514" spans="17:23" x14ac:dyDescent="0.2">
      <c r="Q514"/>
      <c r="W514"/>
    </row>
    <row r="515" spans="17:23" x14ac:dyDescent="0.2">
      <c r="Q515"/>
      <c r="W515"/>
    </row>
    <row r="516" spans="17:23" x14ac:dyDescent="0.2">
      <c r="Q516"/>
      <c r="W516"/>
    </row>
    <row r="517" spans="17:23" x14ac:dyDescent="0.2">
      <c r="Q517"/>
      <c r="W517"/>
    </row>
    <row r="518" spans="17:23" x14ac:dyDescent="0.2">
      <c r="Q518"/>
      <c r="W518"/>
    </row>
    <row r="519" spans="17:23" x14ac:dyDescent="0.2">
      <c r="Q519"/>
      <c r="W519"/>
    </row>
    <row r="520" spans="17:23" x14ac:dyDescent="0.2">
      <c r="Q520"/>
      <c r="W520"/>
    </row>
    <row r="521" spans="17:23" x14ac:dyDescent="0.2">
      <c r="Q521"/>
      <c r="W521"/>
    </row>
    <row r="522" spans="17:23" x14ac:dyDescent="0.2">
      <c r="Q522"/>
      <c r="W522"/>
    </row>
    <row r="523" spans="17:23" x14ac:dyDescent="0.2">
      <c r="Q523"/>
      <c r="W523"/>
    </row>
    <row r="524" spans="17:23" x14ac:dyDescent="0.2">
      <c r="Q524"/>
      <c r="W524"/>
    </row>
    <row r="525" spans="17:23" x14ac:dyDescent="0.2">
      <c r="Q525"/>
      <c r="W525"/>
    </row>
    <row r="526" spans="17:23" x14ac:dyDescent="0.2">
      <c r="Q526"/>
      <c r="W526"/>
    </row>
    <row r="527" spans="17:23" x14ac:dyDescent="0.2">
      <c r="Q527"/>
      <c r="W527"/>
    </row>
    <row r="528" spans="17:23" x14ac:dyDescent="0.2">
      <c r="Q528"/>
      <c r="W528"/>
    </row>
    <row r="529" spans="17:23" x14ac:dyDescent="0.2">
      <c r="Q529"/>
      <c r="W529"/>
    </row>
    <row r="530" spans="17:23" x14ac:dyDescent="0.2">
      <c r="Q530"/>
      <c r="W530"/>
    </row>
    <row r="531" spans="17:23" x14ac:dyDescent="0.2">
      <c r="Q531"/>
      <c r="W531"/>
    </row>
    <row r="532" spans="17:23" x14ac:dyDescent="0.2">
      <c r="Q532"/>
      <c r="W532"/>
    </row>
    <row r="533" spans="17:23" x14ac:dyDescent="0.2">
      <c r="Q533"/>
      <c r="W533"/>
    </row>
    <row r="534" spans="17:23" x14ac:dyDescent="0.2">
      <c r="Q534"/>
      <c r="W534"/>
    </row>
    <row r="535" spans="17:23" x14ac:dyDescent="0.2">
      <c r="Q535"/>
      <c r="W535"/>
    </row>
    <row r="536" spans="17:23" x14ac:dyDescent="0.2">
      <c r="Q536"/>
      <c r="W536"/>
    </row>
    <row r="537" spans="17:23" x14ac:dyDescent="0.2">
      <c r="Q537"/>
      <c r="W537"/>
    </row>
    <row r="538" spans="17:23" x14ac:dyDescent="0.2">
      <c r="Q538"/>
      <c r="W538"/>
    </row>
    <row r="539" spans="17:23" x14ac:dyDescent="0.2">
      <c r="Q539"/>
      <c r="W539"/>
    </row>
    <row r="540" spans="17:23" x14ac:dyDescent="0.2">
      <c r="Q540"/>
      <c r="W540"/>
    </row>
    <row r="541" spans="17:23" x14ac:dyDescent="0.2">
      <c r="Q541"/>
      <c r="W541"/>
    </row>
    <row r="542" spans="17:23" x14ac:dyDescent="0.2">
      <c r="Q542"/>
      <c r="W542"/>
    </row>
    <row r="543" spans="17:23" x14ac:dyDescent="0.2">
      <c r="Q543"/>
      <c r="W543"/>
    </row>
    <row r="544" spans="17:23" x14ac:dyDescent="0.2">
      <c r="Q544"/>
      <c r="W544"/>
    </row>
    <row r="545" spans="17:23" x14ac:dyDescent="0.2">
      <c r="Q545"/>
      <c r="W545"/>
    </row>
    <row r="546" spans="17:23" x14ac:dyDescent="0.2">
      <c r="Q546"/>
      <c r="W546"/>
    </row>
    <row r="547" spans="17:23" x14ac:dyDescent="0.2">
      <c r="Q547"/>
      <c r="W547"/>
    </row>
    <row r="548" spans="17:23" x14ac:dyDescent="0.2">
      <c r="Q548"/>
      <c r="W548"/>
    </row>
    <row r="549" spans="17:23" x14ac:dyDescent="0.2">
      <c r="Q549"/>
      <c r="W549"/>
    </row>
    <row r="550" spans="17:23" x14ac:dyDescent="0.2">
      <c r="Q550"/>
      <c r="W550"/>
    </row>
    <row r="551" spans="17:23" x14ac:dyDescent="0.2">
      <c r="Q551"/>
      <c r="W551"/>
    </row>
    <row r="552" spans="17:23" x14ac:dyDescent="0.2">
      <c r="Q552"/>
      <c r="W552"/>
    </row>
    <row r="553" spans="17:23" x14ac:dyDescent="0.2">
      <c r="Q553"/>
      <c r="W553"/>
    </row>
    <row r="554" spans="17:23" x14ac:dyDescent="0.2">
      <c r="Q554"/>
      <c r="W554"/>
    </row>
    <row r="555" spans="17:23" x14ac:dyDescent="0.2">
      <c r="Q555"/>
      <c r="W555"/>
    </row>
    <row r="556" spans="17:23" x14ac:dyDescent="0.2">
      <c r="Q556"/>
      <c r="W556"/>
    </row>
    <row r="557" spans="17:23" x14ac:dyDescent="0.2">
      <c r="Q557"/>
      <c r="W557"/>
    </row>
    <row r="558" spans="17:23" x14ac:dyDescent="0.2">
      <c r="Q558"/>
      <c r="W558"/>
    </row>
    <row r="559" spans="17:23" x14ac:dyDescent="0.2">
      <c r="Q559"/>
      <c r="W559"/>
    </row>
    <row r="560" spans="17:23" x14ac:dyDescent="0.2">
      <c r="Q560"/>
      <c r="W560"/>
    </row>
    <row r="561" spans="17:23" x14ac:dyDescent="0.2">
      <c r="Q561"/>
      <c r="W561"/>
    </row>
    <row r="562" spans="17:23" x14ac:dyDescent="0.2">
      <c r="Q562"/>
      <c r="W562"/>
    </row>
    <row r="563" spans="17:23" x14ac:dyDescent="0.2">
      <c r="Q563"/>
      <c r="W563"/>
    </row>
    <row r="564" spans="17:23" x14ac:dyDescent="0.2">
      <c r="Q564"/>
      <c r="W564"/>
    </row>
    <row r="565" spans="17:23" x14ac:dyDescent="0.2">
      <c r="Q565"/>
      <c r="W565"/>
    </row>
    <row r="566" spans="17:23" x14ac:dyDescent="0.2">
      <c r="Q566"/>
      <c r="W566"/>
    </row>
    <row r="567" spans="17:23" x14ac:dyDescent="0.2">
      <c r="Q567"/>
      <c r="W567"/>
    </row>
    <row r="568" spans="17:23" x14ac:dyDescent="0.2">
      <c r="Q568"/>
      <c r="W568"/>
    </row>
    <row r="569" spans="17:23" x14ac:dyDescent="0.2">
      <c r="Q569"/>
      <c r="W569"/>
    </row>
    <row r="570" spans="17:23" x14ac:dyDescent="0.2">
      <c r="Q570"/>
      <c r="W570"/>
    </row>
    <row r="571" spans="17:23" x14ac:dyDescent="0.2">
      <c r="Q571"/>
      <c r="W571"/>
    </row>
    <row r="572" spans="17:23" x14ac:dyDescent="0.2">
      <c r="Q572"/>
      <c r="W572"/>
    </row>
    <row r="573" spans="17:23" x14ac:dyDescent="0.2">
      <c r="Q573"/>
      <c r="W573"/>
    </row>
    <row r="574" spans="17:23" x14ac:dyDescent="0.2">
      <c r="Q574"/>
      <c r="W574"/>
    </row>
    <row r="575" spans="17:23" x14ac:dyDescent="0.2">
      <c r="Q575"/>
      <c r="W575"/>
    </row>
    <row r="576" spans="17:23" x14ac:dyDescent="0.2">
      <c r="Q576"/>
      <c r="W576"/>
    </row>
    <row r="577" spans="17:23" x14ac:dyDescent="0.2">
      <c r="Q577"/>
      <c r="W577"/>
    </row>
    <row r="578" spans="17:23" x14ac:dyDescent="0.2">
      <c r="Q578"/>
      <c r="W578"/>
    </row>
    <row r="579" spans="17:23" x14ac:dyDescent="0.2">
      <c r="Q579"/>
      <c r="W579"/>
    </row>
    <row r="580" spans="17:23" x14ac:dyDescent="0.2">
      <c r="Q580"/>
      <c r="W580"/>
    </row>
    <row r="581" spans="17:23" x14ac:dyDescent="0.2">
      <c r="Q581"/>
      <c r="W581"/>
    </row>
    <row r="582" spans="17:23" x14ac:dyDescent="0.2">
      <c r="Q582"/>
      <c r="W582"/>
    </row>
    <row r="583" spans="17:23" x14ac:dyDescent="0.2">
      <c r="Q583"/>
      <c r="W583"/>
    </row>
    <row r="584" spans="17:23" x14ac:dyDescent="0.2">
      <c r="Q584"/>
      <c r="W584"/>
    </row>
    <row r="585" spans="17:23" x14ac:dyDescent="0.2">
      <c r="Q585"/>
      <c r="W585"/>
    </row>
    <row r="586" spans="17:23" x14ac:dyDescent="0.2">
      <c r="Q586"/>
      <c r="W586"/>
    </row>
    <row r="587" spans="17:23" x14ac:dyDescent="0.2">
      <c r="Q587"/>
      <c r="W587"/>
    </row>
    <row r="588" spans="17:23" x14ac:dyDescent="0.2">
      <c r="Q588"/>
      <c r="W588"/>
    </row>
    <row r="589" spans="17:23" x14ac:dyDescent="0.2">
      <c r="Q589"/>
      <c r="W589"/>
    </row>
    <row r="590" spans="17:23" x14ac:dyDescent="0.2">
      <c r="Q590"/>
      <c r="W590"/>
    </row>
    <row r="591" spans="17:23" x14ac:dyDescent="0.2">
      <c r="Q591"/>
      <c r="W591"/>
    </row>
    <row r="592" spans="17:23" x14ac:dyDescent="0.2">
      <c r="Q592"/>
      <c r="W592"/>
    </row>
    <row r="593" spans="17:23" x14ac:dyDescent="0.2">
      <c r="Q593"/>
      <c r="W593"/>
    </row>
    <row r="594" spans="17:23" x14ac:dyDescent="0.2">
      <c r="Q594"/>
      <c r="W594"/>
    </row>
    <row r="595" spans="17:23" x14ac:dyDescent="0.2">
      <c r="Q595"/>
      <c r="W595"/>
    </row>
    <row r="596" spans="17:23" x14ac:dyDescent="0.2">
      <c r="Q596"/>
      <c r="W596"/>
    </row>
    <row r="597" spans="17:23" x14ac:dyDescent="0.2">
      <c r="Q597"/>
      <c r="W597"/>
    </row>
    <row r="598" spans="17:23" x14ac:dyDescent="0.2">
      <c r="Q598"/>
      <c r="W598"/>
    </row>
    <row r="599" spans="17:23" x14ac:dyDescent="0.2">
      <c r="Q599"/>
      <c r="W599"/>
    </row>
    <row r="600" spans="17:23" x14ac:dyDescent="0.2">
      <c r="Q600"/>
      <c r="W600"/>
    </row>
    <row r="601" spans="17:23" x14ac:dyDescent="0.2">
      <c r="Q601"/>
      <c r="W601"/>
    </row>
    <row r="602" spans="17:23" x14ac:dyDescent="0.2">
      <c r="Q602"/>
      <c r="W602"/>
    </row>
    <row r="603" spans="17:23" x14ac:dyDescent="0.2">
      <c r="Q603"/>
      <c r="W603"/>
    </row>
    <row r="604" spans="17:23" x14ac:dyDescent="0.2">
      <c r="Q604"/>
      <c r="W604"/>
    </row>
    <row r="605" spans="17:23" x14ac:dyDescent="0.2">
      <c r="Q605"/>
      <c r="W605"/>
    </row>
    <row r="606" spans="17:23" x14ac:dyDescent="0.2">
      <c r="Q606"/>
      <c r="W606"/>
    </row>
    <row r="607" spans="17:23" x14ac:dyDescent="0.2">
      <c r="Q607"/>
      <c r="W607"/>
    </row>
    <row r="608" spans="17:23" x14ac:dyDescent="0.2">
      <c r="Q608"/>
      <c r="W608"/>
    </row>
    <row r="609" spans="17:23" x14ac:dyDescent="0.2">
      <c r="Q609"/>
      <c r="W609"/>
    </row>
    <row r="610" spans="17:23" x14ac:dyDescent="0.2">
      <c r="Q610"/>
      <c r="W610"/>
    </row>
    <row r="611" spans="17:23" x14ac:dyDescent="0.2">
      <c r="Q611"/>
      <c r="W611"/>
    </row>
    <row r="612" spans="17:23" x14ac:dyDescent="0.2">
      <c r="Q612"/>
      <c r="W612"/>
    </row>
    <row r="613" spans="17:23" x14ac:dyDescent="0.2">
      <c r="Q613"/>
      <c r="W613"/>
    </row>
    <row r="614" spans="17:23" x14ac:dyDescent="0.2">
      <c r="Q614"/>
      <c r="W614"/>
    </row>
    <row r="615" spans="17:23" x14ac:dyDescent="0.2">
      <c r="Q615"/>
      <c r="W615"/>
    </row>
    <row r="616" spans="17:23" x14ac:dyDescent="0.2">
      <c r="Q616"/>
      <c r="W616"/>
    </row>
    <row r="617" spans="17:23" x14ac:dyDescent="0.2">
      <c r="Q617"/>
      <c r="W617"/>
    </row>
    <row r="618" spans="17:23" x14ac:dyDescent="0.2">
      <c r="Q618"/>
      <c r="W618"/>
    </row>
    <row r="619" spans="17:23" x14ac:dyDescent="0.2">
      <c r="Q619"/>
      <c r="W619"/>
    </row>
    <row r="620" spans="17:23" x14ac:dyDescent="0.2">
      <c r="Q620"/>
      <c r="W620"/>
    </row>
    <row r="621" spans="17:23" x14ac:dyDescent="0.2">
      <c r="Q621"/>
      <c r="W621"/>
    </row>
    <row r="622" spans="17:23" x14ac:dyDescent="0.2">
      <c r="Q622"/>
      <c r="W622"/>
    </row>
    <row r="623" spans="17:23" x14ac:dyDescent="0.2">
      <c r="Q623"/>
      <c r="W623"/>
    </row>
    <row r="624" spans="17:23" x14ac:dyDescent="0.2">
      <c r="Q624"/>
      <c r="W624"/>
    </row>
    <row r="625" spans="17:23" x14ac:dyDescent="0.2">
      <c r="Q625"/>
      <c r="W625"/>
    </row>
    <row r="626" spans="17:23" x14ac:dyDescent="0.2">
      <c r="Q626"/>
      <c r="W626"/>
    </row>
    <row r="627" spans="17:23" x14ac:dyDescent="0.2">
      <c r="Q627"/>
      <c r="W627"/>
    </row>
    <row r="628" spans="17:23" x14ac:dyDescent="0.2">
      <c r="Q628"/>
      <c r="W628"/>
    </row>
    <row r="629" spans="17:23" x14ac:dyDescent="0.2">
      <c r="Q629"/>
      <c r="W629"/>
    </row>
    <row r="630" spans="17:23" x14ac:dyDescent="0.2">
      <c r="Q630"/>
      <c r="W630"/>
    </row>
    <row r="631" spans="17:23" x14ac:dyDescent="0.2">
      <c r="Q631"/>
      <c r="W631"/>
    </row>
    <row r="632" spans="17:23" x14ac:dyDescent="0.2">
      <c r="Q632"/>
      <c r="W632"/>
    </row>
    <row r="633" spans="17:23" x14ac:dyDescent="0.2">
      <c r="Q633"/>
      <c r="W633"/>
    </row>
    <row r="634" spans="17:23" x14ac:dyDescent="0.2">
      <c r="Q634"/>
      <c r="W634"/>
    </row>
    <row r="635" spans="17:23" x14ac:dyDescent="0.2">
      <c r="Q635"/>
      <c r="W635"/>
    </row>
    <row r="636" spans="17:23" x14ac:dyDescent="0.2">
      <c r="Q636"/>
      <c r="W636"/>
    </row>
    <row r="637" spans="17:23" x14ac:dyDescent="0.2">
      <c r="Q637"/>
      <c r="W637"/>
    </row>
    <row r="638" spans="17:23" x14ac:dyDescent="0.2">
      <c r="Q638"/>
      <c r="W638"/>
    </row>
    <row r="639" spans="17:23" x14ac:dyDescent="0.2">
      <c r="Q639"/>
      <c r="W639"/>
    </row>
    <row r="640" spans="17:23" x14ac:dyDescent="0.2">
      <c r="Q640"/>
      <c r="W640"/>
    </row>
    <row r="641" spans="17:23" x14ac:dyDescent="0.2">
      <c r="Q641"/>
      <c r="W641"/>
    </row>
    <row r="642" spans="17:23" x14ac:dyDescent="0.2">
      <c r="Q642"/>
      <c r="W642"/>
    </row>
    <row r="643" spans="17:23" x14ac:dyDescent="0.2">
      <c r="Q643"/>
      <c r="W643"/>
    </row>
    <row r="644" spans="17:23" x14ac:dyDescent="0.2">
      <c r="Q644"/>
      <c r="W644"/>
    </row>
    <row r="645" spans="17:23" x14ac:dyDescent="0.2">
      <c r="Q645"/>
      <c r="W645"/>
    </row>
    <row r="646" spans="17:23" x14ac:dyDescent="0.2">
      <c r="Q646"/>
      <c r="W646"/>
    </row>
    <row r="647" spans="17:23" x14ac:dyDescent="0.2">
      <c r="Q647"/>
      <c r="W647"/>
    </row>
    <row r="648" spans="17:23" x14ac:dyDescent="0.2">
      <c r="Q648"/>
      <c r="W648"/>
    </row>
    <row r="649" spans="17:23" x14ac:dyDescent="0.2">
      <c r="Q649"/>
      <c r="W649"/>
    </row>
    <row r="650" spans="17:23" x14ac:dyDescent="0.2">
      <c r="Q650"/>
      <c r="W650"/>
    </row>
    <row r="651" spans="17:23" x14ac:dyDescent="0.2">
      <c r="Q651"/>
      <c r="W651"/>
    </row>
    <row r="652" spans="17:23" x14ac:dyDescent="0.2">
      <c r="Q652"/>
      <c r="W652"/>
    </row>
    <row r="653" spans="17:23" x14ac:dyDescent="0.2">
      <c r="Q653"/>
      <c r="W653"/>
    </row>
    <row r="654" spans="17:23" x14ac:dyDescent="0.2">
      <c r="Q654"/>
      <c r="W654"/>
    </row>
    <row r="655" spans="17:23" x14ac:dyDescent="0.2">
      <c r="Q655"/>
      <c r="W655"/>
    </row>
    <row r="656" spans="17:23" x14ac:dyDescent="0.2">
      <c r="Q656"/>
      <c r="W656"/>
    </row>
    <row r="657" spans="17:23" x14ac:dyDescent="0.2">
      <c r="Q657"/>
      <c r="W657"/>
    </row>
    <row r="658" spans="17:23" x14ac:dyDescent="0.2">
      <c r="Q658"/>
      <c r="W658"/>
    </row>
    <row r="659" spans="17:23" x14ac:dyDescent="0.2">
      <c r="Q659"/>
      <c r="W659"/>
    </row>
    <row r="660" spans="17:23" x14ac:dyDescent="0.2">
      <c r="Q660"/>
      <c r="W660"/>
    </row>
    <row r="661" spans="17:23" x14ac:dyDescent="0.2">
      <c r="Q661"/>
      <c r="W661"/>
    </row>
    <row r="662" spans="17:23" x14ac:dyDescent="0.2">
      <c r="Q662"/>
      <c r="W662"/>
    </row>
    <row r="663" spans="17:23" x14ac:dyDescent="0.2">
      <c r="Q663"/>
      <c r="W663"/>
    </row>
    <row r="664" spans="17:23" x14ac:dyDescent="0.2">
      <c r="Q664"/>
      <c r="W664"/>
    </row>
    <row r="665" spans="17:23" x14ac:dyDescent="0.2">
      <c r="Q665"/>
      <c r="W665"/>
    </row>
    <row r="666" spans="17:23" x14ac:dyDescent="0.2">
      <c r="Q666"/>
      <c r="W666"/>
    </row>
    <row r="667" spans="17:23" x14ac:dyDescent="0.2">
      <c r="Q667"/>
      <c r="W667"/>
    </row>
    <row r="668" spans="17:23" x14ac:dyDescent="0.2">
      <c r="Q668"/>
      <c r="W668"/>
    </row>
    <row r="669" spans="17:23" x14ac:dyDescent="0.2">
      <c r="Q669"/>
      <c r="W669"/>
    </row>
    <row r="670" spans="17:23" x14ac:dyDescent="0.2">
      <c r="Q670"/>
      <c r="W670"/>
    </row>
    <row r="671" spans="17:23" x14ac:dyDescent="0.2">
      <c r="Q671"/>
      <c r="W671"/>
    </row>
    <row r="672" spans="17:23" x14ac:dyDescent="0.2">
      <c r="Q672"/>
      <c r="W672"/>
    </row>
    <row r="673" spans="17:23" x14ac:dyDescent="0.2">
      <c r="Q673"/>
      <c r="W673"/>
    </row>
    <row r="674" spans="17:23" x14ac:dyDescent="0.2">
      <c r="Q674"/>
      <c r="W674"/>
    </row>
    <row r="675" spans="17:23" x14ac:dyDescent="0.2">
      <c r="Q675"/>
      <c r="W675"/>
    </row>
    <row r="676" spans="17:23" x14ac:dyDescent="0.2">
      <c r="Q676"/>
      <c r="W676"/>
    </row>
    <row r="677" spans="17:23" x14ac:dyDescent="0.2">
      <c r="Q677"/>
      <c r="W677"/>
    </row>
    <row r="678" spans="17:23" x14ac:dyDescent="0.2">
      <c r="Q678"/>
      <c r="W678"/>
    </row>
    <row r="679" spans="17:23" x14ac:dyDescent="0.2">
      <c r="Q679"/>
      <c r="W679"/>
    </row>
    <row r="680" spans="17:23" x14ac:dyDescent="0.2">
      <c r="Q680"/>
      <c r="W680"/>
    </row>
    <row r="681" spans="17:23" x14ac:dyDescent="0.2">
      <c r="Q681"/>
      <c r="W681"/>
    </row>
    <row r="682" spans="17:23" x14ac:dyDescent="0.2">
      <c r="Q682"/>
      <c r="W682"/>
    </row>
    <row r="683" spans="17:23" x14ac:dyDescent="0.2">
      <c r="Q683"/>
      <c r="W683"/>
    </row>
    <row r="684" spans="17:23" x14ac:dyDescent="0.2">
      <c r="Q684"/>
      <c r="W684"/>
    </row>
    <row r="685" spans="17:23" x14ac:dyDescent="0.2">
      <c r="Q685"/>
      <c r="W685"/>
    </row>
    <row r="686" spans="17:23" x14ac:dyDescent="0.2">
      <c r="Q686"/>
      <c r="W686"/>
    </row>
    <row r="687" spans="17:23" x14ac:dyDescent="0.2">
      <c r="Q687"/>
      <c r="W687"/>
    </row>
    <row r="688" spans="17:23" x14ac:dyDescent="0.2">
      <c r="Q688"/>
      <c r="W688"/>
    </row>
    <row r="689" spans="17:23" x14ac:dyDescent="0.2">
      <c r="Q689"/>
      <c r="W689"/>
    </row>
    <row r="690" spans="17:23" x14ac:dyDescent="0.2">
      <c r="Q690"/>
      <c r="W690"/>
    </row>
    <row r="691" spans="17:23" x14ac:dyDescent="0.2">
      <c r="Q691"/>
      <c r="W691"/>
    </row>
    <row r="692" spans="17:23" x14ac:dyDescent="0.2">
      <c r="Q692"/>
      <c r="W692"/>
    </row>
    <row r="693" spans="17:23" x14ac:dyDescent="0.2">
      <c r="Q693"/>
      <c r="W693"/>
    </row>
    <row r="694" spans="17:23" x14ac:dyDescent="0.2">
      <c r="Q694"/>
      <c r="W694"/>
    </row>
    <row r="695" spans="17:23" x14ac:dyDescent="0.2">
      <c r="Q695"/>
      <c r="W695"/>
    </row>
    <row r="696" spans="17:23" x14ac:dyDescent="0.2">
      <c r="Q696"/>
      <c r="W696"/>
    </row>
    <row r="697" spans="17:23" x14ac:dyDescent="0.2">
      <c r="Q697"/>
      <c r="W697"/>
    </row>
    <row r="698" spans="17:23" x14ac:dyDescent="0.2">
      <c r="Q698"/>
      <c r="W698"/>
    </row>
    <row r="699" spans="17:23" x14ac:dyDescent="0.2">
      <c r="Q699"/>
      <c r="W699"/>
    </row>
    <row r="700" spans="17:23" x14ac:dyDescent="0.2">
      <c r="Q700"/>
      <c r="W700"/>
    </row>
    <row r="701" spans="17:23" x14ac:dyDescent="0.2">
      <c r="Q701"/>
      <c r="W701"/>
    </row>
    <row r="702" spans="17:23" x14ac:dyDescent="0.2">
      <c r="Q702"/>
      <c r="W702"/>
    </row>
    <row r="703" spans="17:23" x14ac:dyDescent="0.2">
      <c r="Q703"/>
      <c r="W703"/>
    </row>
    <row r="704" spans="17:23" x14ac:dyDescent="0.2">
      <c r="Q704"/>
      <c r="W704"/>
    </row>
    <row r="705" spans="17:23" x14ac:dyDescent="0.2">
      <c r="Q705"/>
      <c r="W705"/>
    </row>
    <row r="706" spans="17:23" x14ac:dyDescent="0.2">
      <c r="Q706"/>
      <c r="W706"/>
    </row>
    <row r="707" spans="17:23" x14ac:dyDescent="0.2">
      <c r="Q707"/>
      <c r="W707"/>
    </row>
    <row r="708" spans="17:23" x14ac:dyDescent="0.2">
      <c r="Q708"/>
      <c r="W708"/>
    </row>
    <row r="709" spans="17:23" x14ac:dyDescent="0.2">
      <c r="Q709"/>
      <c r="W709"/>
    </row>
    <row r="710" spans="17:23" x14ac:dyDescent="0.2">
      <c r="Q710"/>
      <c r="W710"/>
    </row>
    <row r="711" spans="17:23" x14ac:dyDescent="0.2">
      <c r="Q711"/>
      <c r="W711"/>
    </row>
    <row r="712" spans="17:23" x14ac:dyDescent="0.2">
      <c r="Q712"/>
      <c r="W712"/>
    </row>
    <row r="713" spans="17:23" x14ac:dyDescent="0.2">
      <c r="Q713"/>
      <c r="W713"/>
    </row>
    <row r="714" spans="17:23" x14ac:dyDescent="0.2">
      <c r="Q714"/>
      <c r="W714"/>
    </row>
    <row r="715" spans="17:23" x14ac:dyDescent="0.2">
      <c r="Q715"/>
      <c r="W715"/>
    </row>
    <row r="716" spans="17:23" x14ac:dyDescent="0.2">
      <c r="Q716"/>
      <c r="W716"/>
    </row>
    <row r="717" spans="17:23" x14ac:dyDescent="0.2">
      <c r="Q717"/>
      <c r="W717"/>
    </row>
    <row r="718" spans="17:23" x14ac:dyDescent="0.2">
      <c r="Q718"/>
      <c r="W718"/>
    </row>
    <row r="719" spans="17:23" x14ac:dyDescent="0.2">
      <c r="Q719"/>
      <c r="W719"/>
    </row>
    <row r="720" spans="17:23" x14ac:dyDescent="0.2">
      <c r="Q720"/>
      <c r="W720"/>
    </row>
    <row r="721" spans="17:23" x14ac:dyDescent="0.2">
      <c r="Q721"/>
      <c r="W721"/>
    </row>
    <row r="722" spans="17:23" x14ac:dyDescent="0.2">
      <c r="Q722"/>
      <c r="W722"/>
    </row>
    <row r="723" spans="17:23" x14ac:dyDescent="0.2">
      <c r="Q723"/>
      <c r="W723"/>
    </row>
    <row r="724" spans="17:23" x14ac:dyDescent="0.2">
      <c r="Q724"/>
      <c r="W724"/>
    </row>
    <row r="725" spans="17:23" x14ac:dyDescent="0.2">
      <c r="Q725"/>
      <c r="W725"/>
    </row>
    <row r="726" spans="17:23" x14ac:dyDescent="0.2">
      <c r="Q726"/>
      <c r="W726"/>
    </row>
    <row r="727" spans="17:23" x14ac:dyDescent="0.2">
      <c r="Q727"/>
      <c r="W727"/>
    </row>
    <row r="728" spans="17:23" x14ac:dyDescent="0.2">
      <c r="Q728"/>
      <c r="W728"/>
    </row>
    <row r="729" spans="17:23" x14ac:dyDescent="0.2">
      <c r="Q729"/>
      <c r="W729"/>
    </row>
    <row r="730" spans="17:23" x14ac:dyDescent="0.2">
      <c r="Q730"/>
      <c r="W730"/>
    </row>
    <row r="731" spans="17:23" x14ac:dyDescent="0.2">
      <c r="Q731"/>
      <c r="W731"/>
    </row>
    <row r="732" spans="17:23" x14ac:dyDescent="0.2">
      <c r="Q732"/>
      <c r="W732"/>
    </row>
    <row r="733" spans="17:23" x14ac:dyDescent="0.2">
      <c r="Q733"/>
      <c r="W733"/>
    </row>
    <row r="734" spans="17:23" x14ac:dyDescent="0.2">
      <c r="Q734"/>
      <c r="W734"/>
    </row>
    <row r="735" spans="17:23" x14ac:dyDescent="0.2">
      <c r="Q735"/>
      <c r="W735"/>
    </row>
    <row r="736" spans="17:23" x14ac:dyDescent="0.2">
      <c r="Q736"/>
      <c r="W736"/>
    </row>
    <row r="737" spans="17:23" x14ac:dyDescent="0.2">
      <c r="Q737"/>
      <c r="W737"/>
    </row>
    <row r="738" spans="17:23" x14ac:dyDescent="0.2">
      <c r="Q738"/>
      <c r="W738"/>
    </row>
    <row r="739" spans="17:23" x14ac:dyDescent="0.2">
      <c r="Q739"/>
      <c r="W739"/>
    </row>
    <row r="740" spans="17:23" x14ac:dyDescent="0.2">
      <c r="Q740"/>
      <c r="W740"/>
    </row>
    <row r="741" spans="17:23" x14ac:dyDescent="0.2">
      <c r="Q741"/>
      <c r="W741"/>
    </row>
    <row r="742" spans="17:23" x14ac:dyDescent="0.2">
      <c r="Q742"/>
      <c r="W742"/>
    </row>
    <row r="743" spans="17:23" x14ac:dyDescent="0.2">
      <c r="Q743"/>
      <c r="W743"/>
    </row>
    <row r="744" spans="17:23" x14ac:dyDescent="0.2">
      <c r="Q744"/>
      <c r="W744"/>
    </row>
    <row r="745" spans="17:23" x14ac:dyDescent="0.2">
      <c r="Q745"/>
      <c r="W745"/>
    </row>
    <row r="746" spans="17:23" x14ac:dyDescent="0.2">
      <c r="Q746"/>
      <c r="W746"/>
    </row>
    <row r="747" spans="17:23" x14ac:dyDescent="0.2">
      <c r="Q747"/>
      <c r="W747"/>
    </row>
    <row r="748" spans="17:23" x14ac:dyDescent="0.2">
      <c r="Q748"/>
      <c r="W748"/>
    </row>
    <row r="749" spans="17:23" x14ac:dyDescent="0.2">
      <c r="Q749"/>
      <c r="W749"/>
    </row>
    <row r="750" spans="17:23" x14ac:dyDescent="0.2">
      <c r="Q750"/>
      <c r="W750"/>
    </row>
    <row r="751" spans="17:23" x14ac:dyDescent="0.2">
      <c r="Q751"/>
      <c r="W751"/>
    </row>
    <row r="752" spans="17:23" x14ac:dyDescent="0.2">
      <c r="Q752"/>
      <c r="W752"/>
    </row>
    <row r="753" spans="17:23" x14ac:dyDescent="0.2">
      <c r="Q753"/>
      <c r="W753"/>
    </row>
    <row r="754" spans="17:23" x14ac:dyDescent="0.2">
      <c r="Q754"/>
      <c r="W754"/>
    </row>
    <row r="755" spans="17:23" x14ac:dyDescent="0.2">
      <c r="Q755"/>
      <c r="W755"/>
    </row>
    <row r="756" spans="17:23" x14ac:dyDescent="0.2">
      <c r="Q756"/>
      <c r="W756"/>
    </row>
    <row r="757" spans="17:23" x14ac:dyDescent="0.2">
      <c r="Q757"/>
      <c r="W757"/>
    </row>
    <row r="758" spans="17:23" x14ac:dyDescent="0.2">
      <c r="Q758"/>
      <c r="W758"/>
    </row>
    <row r="759" spans="17:23" x14ac:dyDescent="0.2">
      <c r="Q759"/>
      <c r="W759"/>
    </row>
    <row r="760" spans="17:23" x14ac:dyDescent="0.2">
      <c r="Q760"/>
      <c r="W760"/>
    </row>
    <row r="761" spans="17:23" x14ac:dyDescent="0.2">
      <c r="Q761"/>
      <c r="W761"/>
    </row>
    <row r="762" spans="17:23" x14ac:dyDescent="0.2">
      <c r="Q762"/>
      <c r="W762"/>
    </row>
    <row r="763" spans="17:23" x14ac:dyDescent="0.2">
      <c r="Q763"/>
      <c r="W763"/>
    </row>
    <row r="764" spans="17:23" x14ac:dyDescent="0.2">
      <c r="Q764"/>
      <c r="W764"/>
    </row>
    <row r="765" spans="17:23" x14ac:dyDescent="0.2">
      <c r="Q765"/>
      <c r="W765"/>
    </row>
    <row r="766" spans="17:23" x14ac:dyDescent="0.2">
      <c r="Q766"/>
      <c r="W766"/>
    </row>
    <row r="767" spans="17:23" x14ac:dyDescent="0.2">
      <c r="Q767"/>
      <c r="W767"/>
    </row>
    <row r="768" spans="17:23" x14ac:dyDescent="0.2">
      <c r="Q768"/>
      <c r="W768"/>
    </row>
    <row r="769" spans="17:23" x14ac:dyDescent="0.2">
      <c r="Q769"/>
      <c r="W769"/>
    </row>
    <row r="770" spans="17:23" x14ac:dyDescent="0.2">
      <c r="Q770"/>
      <c r="W770"/>
    </row>
    <row r="771" spans="17:23" x14ac:dyDescent="0.2">
      <c r="Q771"/>
      <c r="W771"/>
    </row>
    <row r="772" spans="17:23" x14ac:dyDescent="0.2">
      <c r="Q772"/>
      <c r="W772"/>
    </row>
    <row r="773" spans="17:23" x14ac:dyDescent="0.2">
      <c r="Q773"/>
      <c r="W773"/>
    </row>
    <row r="774" spans="17:23" x14ac:dyDescent="0.2">
      <c r="Q774"/>
      <c r="W774"/>
    </row>
    <row r="775" spans="17:23" x14ac:dyDescent="0.2">
      <c r="Q775"/>
      <c r="W775"/>
    </row>
    <row r="776" spans="17:23" x14ac:dyDescent="0.2">
      <c r="Q776"/>
      <c r="W776"/>
    </row>
    <row r="777" spans="17:23" x14ac:dyDescent="0.2">
      <c r="Q777"/>
      <c r="W777"/>
    </row>
    <row r="778" spans="17:23" x14ac:dyDescent="0.2">
      <c r="Q778"/>
      <c r="W778"/>
    </row>
    <row r="779" spans="17:23" x14ac:dyDescent="0.2">
      <c r="Q779"/>
      <c r="W779"/>
    </row>
    <row r="780" spans="17:23" x14ac:dyDescent="0.2">
      <c r="Q780"/>
      <c r="W780"/>
    </row>
    <row r="781" spans="17:23" x14ac:dyDescent="0.2">
      <c r="Q781"/>
      <c r="W781"/>
    </row>
    <row r="782" spans="17:23" x14ac:dyDescent="0.2">
      <c r="Q782"/>
      <c r="W782"/>
    </row>
    <row r="783" spans="17:23" x14ac:dyDescent="0.2">
      <c r="Q783"/>
      <c r="W783"/>
    </row>
    <row r="784" spans="17:23" x14ac:dyDescent="0.2">
      <c r="Q784"/>
      <c r="W784"/>
    </row>
    <row r="785" spans="17:23" x14ac:dyDescent="0.2">
      <c r="Q785"/>
      <c r="W785"/>
    </row>
    <row r="786" spans="17:23" x14ac:dyDescent="0.2">
      <c r="Q786"/>
      <c r="W786"/>
    </row>
    <row r="787" spans="17:23" x14ac:dyDescent="0.2">
      <c r="Q787"/>
      <c r="W787"/>
    </row>
    <row r="788" spans="17:23" x14ac:dyDescent="0.2">
      <c r="Q788"/>
      <c r="W788"/>
    </row>
    <row r="789" spans="17:23" x14ac:dyDescent="0.2">
      <c r="Q789"/>
      <c r="W789"/>
    </row>
    <row r="790" spans="17:23" x14ac:dyDescent="0.2">
      <c r="Q790"/>
      <c r="W790"/>
    </row>
    <row r="791" spans="17:23" x14ac:dyDescent="0.2">
      <c r="Q791"/>
      <c r="W791"/>
    </row>
    <row r="792" spans="17:23" x14ac:dyDescent="0.2">
      <c r="Q792"/>
      <c r="W792"/>
    </row>
    <row r="793" spans="17:23" x14ac:dyDescent="0.2">
      <c r="Q793"/>
      <c r="W793"/>
    </row>
    <row r="794" spans="17:23" x14ac:dyDescent="0.2">
      <c r="Q794"/>
      <c r="W794"/>
    </row>
    <row r="795" spans="17:23" x14ac:dyDescent="0.2">
      <c r="Q795"/>
      <c r="W795"/>
    </row>
    <row r="796" spans="17:23" x14ac:dyDescent="0.2">
      <c r="Q796"/>
      <c r="W796"/>
    </row>
    <row r="797" spans="17:23" x14ac:dyDescent="0.2">
      <c r="Q797"/>
      <c r="W797"/>
    </row>
    <row r="798" spans="17:23" x14ac:dyDescent="0.2">
      <c r="Q798"/>
      <c r="W798"/>
    </row>
    <row r="799" spans="17:23" x14ac:dyDescent="0.2">
      <c r="Q799"/>
      <c r="W799"/>
    </row>
    <row r="800" spans="17:23" x14ac:dyDescent="0.2">
      <c r="Q800"/>
      <c r="W800"/>
    </row>
    <row r="801" spans="17:23" x14ac:dyDescent="0.2">
      <c r="Q801"/>
      <c r="W801"/>
    </row>
    <row r="802" spans="17:23" x14ac:dyDescent="0.2">
      <c r="Q802"/>
      <c r="W802"/>
    </row>
    <row r="803" spans="17:23" x14ac:dyDescent="0.2">
      <c r="Q803"/>
      <c r="W803"/>
    </row>
    <row r="804" spans="17:23" x14ac:dyDescent="0.2">
      <c r="Q804"/>
      <c r="W804"/>
    </row>
    <row r="805" spans="17:23" x14ac:dyDescent="0.2">
      <c r="Q805"/>
      <c r="W805"/>
    </row>
    <row r="806" spans="17:23" x14ac:dyDescent="0.2">
      <c r="Q806"/>
      <c r="W806"/>
    </row>
    <row r="807" spans="17:23" x14ac:dyDescent="0.2">
      <c r="Q807"/>
      <c r="W807"/>
    </row>
    <row r="808" spans="17:23" x14ac:dyDescent="0.2">
      <c r="Q808"/>
      <c r="W808"/>
    </row>
    <row r="809" spans="17:23" x14ac:dyDescent="0.2">
      <c r="Q809"/>
      <c r="W809"/>
    </row>
    <row r="810" spans="17:23" x14ac:dyDescent="0.2">
      <c r="Q810"/>
      <c r="W810"/>
    </row>
    <row r="811" spans="17:23" x14ac:dyDescent="0.2">
      <c r="Q811"/>
      <c r="W811"/>
    </row>
    <row r="812" spans="17:23" x14ac:dyDescent="0.2">
      <c r="Q812"/>
      <c r="W812"/>
    </row>
    <row r="813" spans="17:23" x14ac:dyDescent="0.2">
      <c r="Q813"/>
      <c r="W813"/>
    </row>
    <row r="814" spans="17:23" x14ac:dyDescent="0.2">
      <c r="Q814"/>
      <c r="W814"/>
    </row>
    <row r="815" spans="17:23" x14ac:dyDescent="0.2">
      <c r="Q815"/>
      <c r="W815"/>
    </row>
    <row r="816" spans="17:23" x14ac:dyDescent="0.2">
      <c r="Q816"/>
      <c r="W816"/>
    </row>
    <row r="817" spans="17:23" x14ac:dyDescent="0.2">
      <c r="Q817"/>
      <c r="W817"/>
    </row>
    <row r="818" spans="17:23" x14ac:dyDescent="0.2">
      <c r="Q818"/>
      <c r="W818"/>
    </row>
    <row r="819" spans="17:23" x14ac:dyDescent="0.2">
      <c r="Q819"/>
      <c r="W819"/>
    </row>
    <row r="820" spans="17:23" x14ac:dyDescent="0.2">
      <c r="Q820"/>
      <c r="W820"/>
    </row>
    <row r="821" spans="17:23" x14ac:dyDescent="0.2">
      <c r="Q821"/>
      <c r="W821"/>
    </row>
    <row r="822" spans="17:23" x14ac:dyDescent="0.2">
      <c r="Q822"/>
      <c r="W822"/>
    </row>
    <row r="823" spans="17:23" x14ac:dyDescent="0.2">
      <c r="Q823"/>
      <c r="W823"/>
    </row>
    <row r="824" spans="17:23" x14ac:dyDescent="0.2">
      <c r="Q824"/>
      <c r="W824"/>
    </row>
    <row r="825" spans="17:23" x14ac:dyDescent="0.2">
      <c r="Q825"/>
      <c r="W825"/>
    </row>
    <row r="826" spans="17:23" x14ac:dyDescent="0.2">
      <c r="Q826"/>
      <c r="W826"/>
    </row>
    <row r="827" spans="17:23" x14ac:dyDescent="0.2">
      <c r="Q827"/>
      <c r="W827"/>
    </row>
    <row r="828" spans="17:23" x14ac:dyDescent="0.2">
      <c r="Q828"/>
      <c r="W828"/>
    </row>
    <row r="829" spans="17:23" x14ac:dyDescent="0.2">
      <c r="Q829"/>
      <c r="W829"/>
    </row>
    <row r="830" spans="17:23" x14ac:dyDescent="0.2">
      <c r="Q830"/>
      <c r="W830"/>
    </row>
    <row r="831" spans="17:23" x14ac:dyDescent="0.2">
      <c r="Q831"/>
      <c r="W831"/>
    </row>
    <row r="832" spans="17:23" x14ac:dyDescent="0.2">
      <c r="Q832"/>
      <c r="W832"/>
    </row>
    <row r="833" spans="17:23" x14ac:dyDescent="0.2">
      <c r="Q833"/>
      <c r="W833"/>
    </row>
    <row r="834" spans="17:23" x14ac:dyDescent="0.2">
      <c r="Q834"/>
      <c r="W834"/>
    </row>
    <row r="835" spans="17:23" x14ac:dyDescent="0.2">
      <c r="Q835"/>
      <c r="W835"/>
    </row>
    <row r="836" spans="17:23" x14ac:dyDescent="0.2">
      <c r="Q836"/>
      <c r="W836"/>
    </row>
    <row r="837" spans="17:23" x14ac:dyDescent="0.2">
      <c r="Q837"/>
      <c r="W837"/>
    </row>
    <row r="838" spans="17:23" x14ac:dyDescent="0.2">
      <c r="Q838"/>
      <c r="W838"/>
    </row>
    <row r="839" spans="17:23" x14ac:dyDescent="0.2">
      <c r="Q839"/>
      <c r="W839"/>
    </row>
    <row r="840" spans="17:23" x14ac:dyDescent="0.2">
      <c r="Q840"/>
      <c r="W840"/>
    </row>
    <row r="841" spans="17:23" x14ac:dyDescent="0.2">
      <c r="Q841"/>
      <c r="W841"/>
    </row>
    <row r="842" spans="17:23" x14ac:dyDescent="0.2">
      <c r="Q842"/>
      <c r="W842"/>
    </row>
    <row r="843" spans="17:23" x14ac:dyDescent="0.2">
      <c r="Q843"/>
      <c r="W843"/>
    </row>
    <row r="844" spans="17:23" x14ac:dyDescent="0.2">
      <c r="Q844"/>
      <c r="W844"/>
    </row>
    <row r="845" spans="17:23" x14ac:dyDescent="0.2">
      <c r="Q845"/>
      <c r="W845"/>
    </row>
    <row r="846" spans="17:23" x14ac:dyDescent="0.2">
      <c r="Q846"/>
      <c r="W846"/>
    </row>
    <row r="847" spans="17:23" x14ac:dyDescent="0.2">
      <c r="Q847"/>
      <c r="W847"/>
    </row>
    <row r="848" spans="17:23" x14ac:dyDescent="0.2">
      <c r="Q848"/>
      <c r="W848"/>
    </row>
    <row r="849" spans="17:23" x14ac:dyDescent="0.2">
      <c r="Q849"/>
      <c r="W849"/>
    </row>
    <row r="850" spans="17:23" x14ac:dyDescent="0.2">
      <c r="Q850"/>
      <c r="W850"/>
    </row>
    <row r="851" spans="17:23" x14ac:dyDescent="0.2">
      <c r="Q851"/>
      <c r="W851"/>
    </row>
    <row r="852" spans="17:23" x14ac:dyDescent="0.2">
      <c r="Q852"/>
      <c r="W852"/>
    </row>
    <row r="853" spans="17:23" x14ac:dyDescent="0.2">
      <c r="Q853"/>
      <c r="W853"/>
    </row>
    <row r="854" spans="17:23" x14ac:dyDescent="0.2">
      <c r="Q854"/>
      <c r="W854"/>
    </row>
    <row r="855" spans="17:23" x14ac:dyDescent="0.2">
      <c r="Q855"/>
      <c r="W855"/>
    </row>
    <row r="856" spans="17:23" x14ac:dyDescent="0.2">
      <c r="Q856"/>
      <c r="W856"/>
    </row>
    <row r="857" spans="17:23" x14ac:dyDescent="0.2">
      <c r="Q857"/>
      <c r="W857"/>
    </row>
    <row r="858" spans="17:23" x14ac:dyDescent="0.2">
      <c r="Q858"/>
      <c r="W858"/>
    </row>
    <row r="859" spans="17:23" x14ac:dyDescent="0.2">
      <c r="Q859"/>
      <c r="W859"/>
    </row>
    <row r="860" spans="17:23" x14ac:dyDescent="0.2">
      <c r="Q860"/>
      <c r="W860"/>
    </row>
    <row r="861" spans="17:23" x14ac:dyDescent="0.2">
      <c r="Q861"/>
      <c r="W861"/>
    </row>
    <row r="862" spans="17:23" x14ac:dyDescent="0.2">
      <c r="Q862"/>
      <c r="W862"/>
    </row>
    <row r="863" spans="17:23" x14ac:dyDescent="0.2">
      <c r="Q863"/>
      <c r="W863"/>
    </row>
    <row r="864" spans="17:23" x14ac:dyDescent="0.2">
      <c r="Q864"/>
      <c r="W864"/>
    </row>
    <row r="865" spans="17:23" x14ac:dyDescent="0.2">
      <c r="Q865"/>
      <c r="W865"/>
    </row>
    <row r="866" spans="17:23" x14ac:dyDescent="0.2">
      <c r="Q866"/>
      <c r="W866"/>
    </row>
    <row r="867" spans="17:23" x14ac:dyDescent="0.2">
      <c r="Q867"/>
      <c r="W867"/>
    </row>
    <row r="868" spans="17:23" x14ac:dyDescent="0.2">
      <c r="Q868"/>
      <c r="W868"/>
    </row>
    <row r="869" spans="17:23" x14ac:dyDescent="0.2">
      <c r="Q869"/>
      <c r="W869"/>
    </row>
    <row r="870" spans="17:23" x14ac:dyDescent="0.2">
      <c r="Q870"/>
      <c r="W870"/>
    </row>
    <row r="871" spans="17:23" x14ac:dyDescent="0.2">
      <c r="Q871"/>
      <c r="W871"/>
    </row>
    <row r="872" spans="17:23" x14ac:dyDescent="0.2">
      <c r="Q872"/>
      <c r="W872"/>
    </row>
    <row r="873" spans="17:23" x14ac:dyDescent="0.2">
      <c r="Q873"/>
      <c r="W873"/>
    </row>
    <row r="874" spans="17:23" x14ac:dyDescent="0.2">
      <c r="Q874"/>
      <c r="W874"/>
    </row>
    <row r="875" spans="17:23" x14ac:dyDescent="0.2">
      <c r="Q875"/>
      <c r="W875"/>
    </row>
    <row r="876" spans="17:23" x14ac:dyDescent="0.2">
      <c r="Q876"/>
      <c r="W876"/>
    </row>
    <row r="877" spans="17:23" x14ac:dyDescent="0.2">
      <c r="Q877"/>
      <c r="W877"/>
    </row>
    <row r="878" spans="17:23" x14ac:dyDescent="0.2">
      <c r="Q878"/>
      <c r="W878"/>
    </row>
    <row r="879" spans="17:23" x14ac:dyDescent="0.2">
      <c r="Q879"/>
      <c r="W879"/>
    </row>
    <row r="880" spans="17:23" x14ac:dyDescent="0.2">
      <c r="Q880"/>
      <c r="W880"/>
    </row>
    <row r="881" spans="17:23" x14ac:dyDescent="0.2">
      <c r="Q881"/>
      <c r="W881"/>
    </row>
    <row r="882" spans="17:23" x14ac:dyDescent="0.2">
      <c r="Q882"/>
      <c r="W882"/>
    </row>
    <row r="883" spans="17:23" x14ac:dyDescent="0.2">
      <c r="Q883"/>
      <c r="W883"/>
    </row>
    <row r="884" spans="17:23" x14ac:dyDescent="0.2">
      <c r="Q884"/>
      <c r="W884"/>
    </row>
    <row r="885" spans="17:23" x14ac:dyDescent="0.2">
      <c r="Q885"/>
      <c r="W885"/>
    </row>
    <row r="886" spans="17:23" x14ac:dyDescent="0.2">
      <c r="Q886"/>
      <c r="W886"/>
    </row>
    <row r="887" spans="17:23" x14ac:dyDescent="0.2">
      <c r="Q887"/>
      <c r="W887"/>
    </row>
    <row r="888" spans="17:23" x14ac:dyDescent="0.2">
      <c r="Q888"/>
      <c r="W888"/>
    </row>
    <row r="889" spans="17:23" x14ac:dyDescent="0.2">
      <c r="Q889"/>
      <c r="W889"/>
    </row>
    <row r="890" spans="17:23" x14ac:dyDescent="0.2">
      <c r="Q890"/>
      <c r="W890"/>
    </row>
    <row r="891" spans="17:23" x14ac:dyDescent="0.2">
      <c r="Q891"/>
      <c r="W891"/>
    </row>
    <row r="892" spans="17:23" x14ac:dyDescent="0.2">
      <c r="Q892"/>
      <c r="W892"/>
    </row>
    <row r="893" spans="17:23" x14ac:dyDescent="0.2">
      <c r="Q893"/>
      <c r="W893"/>
    </row>
    <row r="894" spans="17:23" x14ac:dyDescent="0.2">
      <c r="Q894"/>
      <c r="W894"/>
    </row>
    <row r="895" spans="17:23" x14ac:dyDescent="0.2">
      <c r="Q895"/>
      <c r="W895"/>
    </row>
    <row r="896" spans="17:23" x14ac:dyDescent="0.2">
      <c r="Q896"/>
      <c r="W896"/>
    </row>
    <row r="897" spans="17:23" x14ac:dyDescent="0.2">
      <c r="Q897"/>
      <c r="W897"/>
    </row>
    <row r="898" spans="17:23" x14ac:dyDescent="0.2">
      <c r="Q898"/>
      <c r="W898"/>
    </row>
    <row r="899" spans="17:23" x14ac:dyDescent="0.2">
      <c r="Q899"/>
      <c r="W899"/>
    </row>
    <row r="900" spans="17:23" x14ac:dyDescent="0.2">
      <c r="Q900"/>
      <c r="W900"/>
    </row>
    <row r="901" spans="17:23" x14ac:dyDescent="0.2">
      <c r="Q901"/>
      <c r="W901"/>
    </row>
    <row r="902" spans="17:23" x14ac:dyDescent="0.2">
      <c r="Q902"/>
      <c r="W902"/>
    </row>
    <row r="903" spans="17:23" x14ac:dyDescent="0.2">
      <c r="Q903"/>
      <c r="W903"/>
    </row>
    <row r="904" spans="17:23" x14ac:dyDescent="0.2">
      <c r="Q904"/>
      <c r="W904"/>
    </row>
    <row r="905" spans="17:23" x14ac:dyDescent="0.2">
      <c r="Q905"/>
      <c r="W905"/>
    </row>
    <row r="906" spans="17:23" x14ac:dyDescent="0.2">
      <c r="Q906"/>
      <c r="W906"/>
    </row>
    <row r="907" spans="17:23" x14ac:dyDescent="0.2">
      <c r="Q907"/>
      <c r="W907"/>
    </row>
    <row r="908" spans="17:23" x14ac:dyDescent="0.2">
      <c r="Q908"/>
      <c r="W908"/>
    </row>
    <row r="909" spans="17:23" x14ac:dyDescent="0.2">
      <c r="Q909"/>
      <c r="W909"/>
    </row>
    <row r="910" spans="17:23" x14ac:dyDescent="0.2">
      <c r="Q910"/>
      <c r="W910"/>
    </row>
    <row r="911" spans="17:23" x14ac:dyDescent="0.2">
      <c r="Q911"/>
      <c r="W911"/>
    </row>
    <row r="912" spans="17:23" x14ac:dyDescent="0.2">
      <c r="Q912"/>
      <c r="W912"/>
    </row>
    <row r="913" spans="17:23" x14ac:dyDescent="0.2">
      <c r="Q913"/>
      <c r="W913"/>
    </row>
    <row r="914" spans="17:23" x14ac:dyDescent="0.2">
      <c r="Q914"/>
      <c r="W914"/>
    </row>
    <row r="915" spans="17:23" x14ac:dyDescent="0.2">
      <c r="Q915"/>
      <c r="W915"/>
    </row>
    <row r="916" spans="17:23" x14ac:dyDescent="0.2">
      <c r="Q916"/>
      <c r="W916"/>
    </row>
    <row r="917" spans="17:23" x14ac:dyDescent="0.2">
      <c r="Q917"/>
      <c r="W917"/>
    </row>
    <row r="918" spans="17:23" x14ac:dyDescent="0.2">
      <c r="Q918"/>
      <c r="W918"/>
    </row>
    <row r="919" spans="17:23" x14ac:dyDescent="0.2">
      <c r="Q919"/>
      <c r="W919"/>
    </row>
    <row r="920" spans="17:23" x14ac:dyDescent="0.2">
      <c r="Q920"/>
      <c r="W920"/>
    </row>
    <row r="921" spans="17:23" x14ac:dyDescent="0.2">
      <c r="Q921"/>
      <c r="W921"/>
    </row>
    <row r="922" spans="17:23" x14ac:dyDescent="0.2">
      <c r="Q922"/>
      <c r="W922"/>
    </row>
    <row r="923" spans="17:23" x14ac:dyDescent="0.2">
      <c r="Q923"/>
      <c r="W923"/>
    </row>
    <row r="924" spans="17:23" x14ac:dyDescent="0.2">
      <c r="Q924"/>
      <c r="W924"/>
    </row>
    <row r="925" spans="17:23" x14ac:dyDescent="0.2">
      <c r="Q925"/>
      <c r="W925"/>
    </row>
    <row r="926" spans="17:23" x14ac:dyDescent="0.2">
      <c r="Q926"/>
      <c r="W926"/>
    </row>
    <row r="927" spans="17:23" x14ac:dyDescent="0.2">
      <c r="Q927"/>
      <c r="W927"/>
    </row>
    <row r="928" spans="17:23" x14ac:dyDescent="0.2">
      <c r="Q928"/>
      <c r="W928"/>
    </row>
    <row r="929" spans="17:23" x14ac:dyDescent="0.2">
      <c r="Q929"/>
      <c r="W929"/>
    </row>
    <row r="930" spans="17:23" x14ac:dyDescent="0.2">
      <c r="Q930"/>
      <c r="W930"/>
    </row>
    <row r="931" spans="17:23" x14ac:dyDescent="0.2">
      <c r="Q931"/>
      <c r="W931"/>
    </row>
    <row r="932" spans="17:23" x14ac:dyDescent="0.2">
      <c r="Q932"/>
      <c r="W932"/>
    </row>
    <row r="933" spans="17:23" x14ac:dyDescent="0.2">
      <c r="Q933"/>
      <c r="W933"/>
    </row>
    <row r="934" spans="17:23" x14ac:dyDescent="0.2">
      <c r="Q934"/>
      <c r="W934"/>
    </row>
    <row r="935" spans="17:23" x14ac:dyDescent="0.2">
      <c r="Q935"/>
      <c r="W935"/>
    </row>
    <row r="936" spans="17:23" x14ac:dyDescent="0.2">
      <c r="Q936"/>
      <c r="W936"/>
    </row>
    <row r="937" spans="17:23" x14ac:dyDescent="0.2">
      <c r="Q937"/>
      <c r="W937"/>
    </row>
    <row r="938" spans="17:23" x14ac:dyDescent="0.2">
      <c r="Q938"/>
      <c r="W938"/>
    </row>
    <row r="939" spans="17:23" x14ac:dyDescent="0.2">
      <c r="Q939"/>
      <c r="W939"/>
    </row>
    <row r="940" spans="17:23" x14ac:dyDescent="0.2">
      <c r="Q940"/>
      <c r="W940"/>
    </row>
    <row r="941" spans="17:23" x14ac:dyDescent="0.2">
      <c r="Q941"/>
      <c r="W941"/>
    </row>
    <row r="942" spans="17:23" x14ac:dyDescent="0.2">
      <c r="Q942"/>
      <c r="W942"/>
    </row>
    <row r="943" spans="17:23" x14ac:dyDescent="0.2">
      <c r="Q943"/>
      <c r="W943"/>
    </row>
    <row r="944" spans="17:23" x14ac:dyDescent="0.2">
      <c r="Q944"/>
      <c r="W944"/>
    </row>
    <row r="945" spans="17:23" x14ac:dyDescent="0.2">
      <c r="Q945"/>
      <c r="W945"/>
    </row>
    <row r="946" spans="17:23" x14ac:dyDescent="0.2">
      <c r="Q946"/>
      <c r="W946"/>
    </row>
    <row r="947" spans="17:23" x14ac:dyDescent="0.2">
      <c r="Q947"/>
      <c r="W947"/>
    </row>
    <row r="948" spans="17:23" x14ac:dyDescent="0.2">
      <c r="Q948"/>
      <c r="W948"/>
    </row>
    <row r="949" spans="17:23" x14ac:dyDescent="0.2">
      <c r="Q949"/>
      <c r="W949"/>
    </row>
    <row r="950" spans="17:23" x14ac:dyDescent="0.2">
      <c r="Q950"/>
      <c r="W950"/>
    </row>
    <row r="951" spans="17:23" x14ac:dyDescent="0.2">
      <c r="Q951"/>
      <c r="W951"/>
    </row>
    <row r="952" spans="17:23" x14ac:dyDescent="0.2">
      <c r="Q952"/>
      <c r="W952"/>
    </row>
    <row r="953" spans="17:23" x14ac:dyDescent="0.2">
      <c r="Q953"/>
      <c r="W953"/>
    </row>
    <row r="954" spans="17:23" x14ac:dyDescent="0.2">
      <c r="Q954"/>
      <c r="W954"/>
    </row>
    <row r="955" spans="17:23" x14ac:dyDescent="0.2">
      <c r="Q955"/>
      <c r="W955"/>
    </row>
    <row r="956" spans="17:23" x14ac:dyDescent="0.2">
      <c r="Q956"/>
      <c r="W956"/>
    </row>
    <row r="957" spans="17:23" x14ac:dyDescent="0.2">
      <c r="Q957"/>
      <c r="W957"/>
    </row>
    <row r="958" spans="17:23" x14ac:dyDescent="0.2">
      <c r="Q958"/>
      <c r="W958"/>
    </row>
    <row r="959" spans="17:23" x14ac:dyDescent="0.2">
      <c r="Q959"/>
      <c r="W959"/>
    </row>
    <row r="960" spans="17:23" x14ac:dyDescent="0.2">
      <c r="Q960"/>
      <c r="W960"/>
    </row>
    <row r="961" spans="17:23" x14ac:dyDescent="0.2">
      <c r="Q961"/>
      <c r="W961"/>
    </row>
    <row r="962" spans="17:23" x14ac:dyDescent="0.2">
      <c r="Q962"/>
      <c r="W962"/>
    </row>
    <row r="963" spans="17:23" x14ac:dyDescent="0.2">
      <c r="Q963"/>
      <c r="W963"/>
    </row>
    <row r="964" spans="17:23" x14ac:dyDescent="0.2">
      <c r="Q964"/>
      <c r="W964"/>
    </row>
    <row r="965" spans="17:23" x14ac:dyDescent="0.2">
      <c r="Q965"/>
      <c r="W965"/>
    </row>
    <row r="966" spans="17:23" x14ac:dyDescent="0.2">
      <c r="Q966"/>
      <c r="W966"/>
    </row>
    <row r="967" spans="17:23" x14ac:dyDescent="0.2">
      <c r="Q967"/>
      <c r="W967"/>
    </row>
    <row r="968" spans="17:23" x14ac:dyDescent="0.2">
      <c r="Q968"/>
      <c r="W968"/>
    </row>
    <row r="969" spans="17:23" x14ac:dyDescent="0.2">
      <c r="Q969"/>
      <c r="W969"/>
    </row>
    <row r="970" spans="17:23" x14ac:dyDescent="0.2">
      <c r="Q970"/>
      <c r="W970"/>
    </row>
    <row r="971" spans="17:23" x14ac:dyDescent="0.2">
      <c r="Q971"/>
      <c r="W971"/>
    </row>
    <row r="972" spans="17:23" x14ac:dyDescent="0.2">
      <c r="Q972"/>
      <c r="W972"/>
    </row>
    <row r="973" spans="17:23" x14ac:dyDescent="0.2">
      <c r="Q973"/>
      <c r="W973"/>
    </row>
    <row r="974" spans="17:23" x14ac:dyDescent="0.2">
      <c r="Q974"/>
      <c r="W974"/>
    </row>
    <row r="975" spans="17:23" x14ac:dyDescent="0.2">
      <c r="Q975"/>
      <c r="W975"/>
    </row>
    <row r="976" spans="17:23" x14ac:dyDescent="0.2">
      <c r="Q976"/>
      <c r="W976"/>
    </row>
    <row r="977" spans="17:23" x14ac:dyDescent="0.2">
      <c r="Q977"/>
      <c r="W977"/>
    </row>
    <row r="978" spans="17:23" x14ac:dyDescent="0.2">
      <c r="Q978"/>
      <c r="W978"/>
    </row>
    <row r="979" spans="17:23" x14ac:dyDescent="0.2">
      <c r="Q979"/>
      <c r="W979"/>
    </row>
    <row r="980" spans="17:23" x14ac:dyDescent="0.2">
      <c r="Q980"/>
      <c r="W980"/>
    </row>
    <row r="981" spans="17:23" x14ac:dyDescent="0.2">
      <c r="Q981"/>
      <c r="W981"/>
    </row>
    <row r="982" spans="17:23" x14ac:dyDescent="0.2">
      <c r="Q982"/>
      <c r="W982"/>
    </row>
    <row r="983" spans="17:23" x14ac:dyDescent="0.2">
      <c r="Q983"/>
      <c r="W983"/>
    </row>
    <row r="984" spans="17:23" x14ac:dyDescent="0.2">
      <c r="Q984"/>
      <c r="W984"/>
    </row>
    <row r="985" spans="17:23" x14ac:dyDescent="0.2">
      <c r="Q985"/>
      <c r="W985"/>
    </row>
    <row r="986" spans="17:23" x14ac:dyDescent="0.2">
      <c r="Q986"/>
      <c r="W986"/>
    </row>
    <row r="987" spans="17:23" x14ac:dyDescent="0.2">
      <c r="Q987"/>
      <c r="W987"/>
    </row>
    <row r="988" spans="17:23" x14ac:dyDescent="0.2">
      <c r="Q988"/>
      <c r="W988"/>
    </row>
    <row r="989" spans="17:23" x14ac:dyDescent="0.2">
      <c r="Q989"/>
      <c r="W989"/>
    </row>
    <row r="990" spans="17:23" x14ac:dyDescent="0.2">
      <c r="Q990"/>
      <c r="W990"/>
    </row>
    <row r="991" spans="17:23" x14ac:dyDescent="0.2">
      <c r="Q991"/>
      <c r="W991"/>
    </row>
    <row r="992" spans="17:23" x14ac:dyDescent="0.2">
      <c r="Q992"/>
      <c r="W992"/>
    </row>
    <row r="993" spans="17:23" x14ac:dyDescent="0.2">
      <c r="Q993"/>
      <c r="W993"/>
    </row>
    <row r="994" spans="17:23" x14ac:dyDescent="0.2">
      <c r="Q994"/>
      <c r="W994"/>
    </row>
    <row r="995" spans="17:23" x14ac:dyDescent="0.2">
      <c r="Q995"/>
      <c r="W995"/>
    </row>
    <row r="996" spans="17:23" x14ac:dyDescent="0.2">
      <c r="Q996"/>
      <c r="W996"/>
    </row>
    <row r="997" spans="17:23" x14ac:dyDescent="0.2">
      <c r="Q997"/>
      <c r="W997"/>
    </row>
    <row r="998" spans="17:23" x14ac:dyDescent="0.2">
      <c r="Q998"/>
      <c r="W998"/>
    </row>
    <row r="999" spans="17:23" x14ac:dyDescent="0.2">
      <c r="Q999"/>
      <c r="W999"/>
    </row>
    <row r="1000" spans="17:23" x14ac:dyDescent="0.2">
      <c r="Q1000"/>
      <c r="W1000"/>
    </row>
    <row r="1001" spans="17:23" x14ac:dyDescent="0.2">
      <c r="Q1001"/>
      <c r="W1001"/>
    </row>
    <row r="1002" spans="17:23" x14ac:dyDescent="0.2">
      <c r="Q1002"/>
      <c r="W1002"/>
    </row>
    <row r="1003" spans="17:23" x14ac:dyDescent="0.2">
      <c r="Q1003"/>
      <c r="W1003"/>
    </row>
    <row r="1004" spans="17:23" x14ac:dyDescent="0.2">
      <c r="Q1004"/>
      <c r="W1004"/>
    </row>
    <row r="1005" spans="17:23" x14ac:dyDescent="0.2">
      <c r="Q1005"/>
      <c r="W1005"/>
    </row>
    <row r="1006" spans="17:23" x14ac:dyDescent="0.2">
      <c r="Q1006"/>
      <c r="W1006"/>
    </row>
    <row r="1007" spans="17:23" x14ac:dyDescent="0.2">
      <c r="Q1007"/>
      <c r="W1007"/>
    </row>
    <row r="1008" spans="17:23" x14ac:dyDescent="0.2">
      <c r="Q1008"/>
      <c r="W1008"/>
    </row>
    <row r="1009" spans="17:23" x14ac:dyDescent="0.2">
      <c r="Q1009"/>
      <c r="W1009"/>
    </row>
    <row r="1010" spans="17:23" x14ac:dyDescent="0.2">
      <c r="Q1010"/>
      <c r="W1010"/>
    </row>
    <row r="1011" spans="17:23" x14ac:dyDescent="0.2">
      <c r="Q1011"/>
      <c r="W1011"/>
    </row>
    <row r="1012" spans="17:23" x14ac:dyDescent="0.2">
      <c r="Q1012"/>
      <c r="W1012"/>
    </row>
    <row r="1013" spans="17:23" x14ac:dyDescent="0.2">
      <c r="Q1013"/>
      <c r="W1013"/>
    </row>
    <row r="1014" spans="17:23" x14ac:dyDescent="0.2">
      <c r="Q1014"/>
      <c r="W1014"/>
    </row>
    <row r="1015" spans="17:23" x14ac:dyDescent="0.2">
      <c r="Q1015"/>
      <c r="W1015"/>
    </row>
    <row r="1016" spans="17:23" x14ac:dyDescent="0.2">
      <c r="Q1016"/>
      <c r="W1016"/>
    </row>
    <row r="1017" spans="17:23" x14ac:dyDescent="0.2">
      <c r="Q1017"/>
      <c r="W1017"/>
    </row>
    <row r="1018" spans="17:23" x14ac:dyDescent="0.2">
      <c r="Q1018"/>
      <c r="W1018"/>
    </row>
    <row r="1019" spans="17:23" x14ac:dyDescent="0.2">
      <c r="Q1019"/>
      <c r="W1019"/>
    </row>
    <row r="1020" spans="17:23" x14ac:dyDescent="0.2">
      <c r="Q1020"/>
      <c r="W1020"/>
    </row>
    <row r="1021" spans="17:23" x14ac:dyDescent="0.2">
      <c r="Q1021"/>
      <c r="W1021"/>
    </row>
    <row r="1022" spans="17:23" x14ac:dyDescent="0.2">
      <c r="Q1022"/>
      <c r="W1022"/>
    </row>
    <row r="1023" spans="17:23" x14ac:dyDescent="0.2">
      <c r="Q1023"/>
      <c r="W1023"/>
    </row>
    <row r="1024" spans="17:23" x14ac:dyDescent="0.2">
      <c r="Q1024"/>
      <c r="W1024"/>
    </row>
    <row r="1025" spans="17:23" x14ac:dyDescent="0.2">
      <c r="Q1025"/>
      <c r="W1025"/>
    </row>
    <row r="1026" spans="17:23" x14ac:dyDescent="0.2">
      <c r="Q1026"/>
      <c r="W1026"/>
    </row>
    <row r="1027" spans="17:23" x14ac:dyDescent="0.2">
      <c r="Q1027"/>
      <c r="W1027"/>
    </row>
    <row r="1028" spans="17:23" x14ac:dyDescent="0.2">
      <c r="Q1028"/>
      <c r="W1028"/>
    </row>
    <row r="1029" spans="17:23" x14ac:dyDescent="0.2">
      <c r="Q1029"/>
      <c r="W1029"/>
    </row>
    <row r="1030" spans="17:23" x14ac:dyDescent="0.2">
      <c r="Q1030"/>
      <c r="W1030"/>
    </row>
    <row r="1031" spans="17:23" x14ac:dyDescent="0.2">
      <c r="Q1031"/>
      <c r="W1031"/>
    </row>
    <row r="1032" spans="17:23" x14ac:dyDescent="0.2">
      <c r="Q1032"/>
      <c r="W1032"/>
    </row>
    <row r="1033" spans="17:23" x14ac:dyDescent="0.2">
      <c r="Q1033"/>
      <c r="W1033"/>
    </row>
    <row r="1034" spans="17:23" x14ac:dyDescent="0.2">
      <c r="Q1034"/>
      <c r="W1034"/>
    </row>
    <row r="1035" spans="17:23" x14ac:dyDescent="0.2">
      <c r="Q1035"/>
      <c r="W1035"/>
    </row>
    <row r="1036" spans="17:23" x14ac:dyDescent="0.2">
      <c r="Q1036"/>
      <c r="W1036"/>
    </row>
    <row r="1037" spans="17:23" x14ac:dyDescent="0.2">
      <c r="Q1037"/>
      <c r="W1037"/>
    </row>
    <row r="1038" spans="17:23" x14ac:dyDescent="0.2">
      <c r="Q1038"/>
      <c r="W1038"/>
    </row>
    <row r="1039" spans="17:23" x14ac:dyDescent="0.2">
      <c r="Q1039"/>
      <c r="W1039"/>
    </row>
    <row r="1040" spans="17:23" x14ac:dyDescent="0.2">
      <c r="Q1040"/>
      <c r="W1040"/>
    </row>
    <row r="1041" spans="17:23" x14ac:dyDescent="0.2">
      <c r="Q1041"/>
      <c r="W1041"/>
    </row>
    <row r="1042" spans="17:23" x14ac:dyDescent="0.2">
      <c r="Q1042"/>
      <c r="W1042"/>
    </row>
    <row r="1043" spans="17:23" x14ac:dyDescent="0.2">
      <c r="Q1043"/>
      <c r="W1043"/>
    </row>
    <row r="1044" spans="17:23" x14ac:dyDescent="0.2">
      <c r="Q1044"/>
      <c r="W1044"/>
    </row>
    <row r="1045" spans="17:23" x14ac:dyDescent="0.2">
      <c r="Q1045"/>
      <c r="W1045"/>
    </row>
    <row r="1046" spans="17:23" x14ac:dyDescent="0.2">
      <c r="Q1046"/>
      <c r="W1046"/>
    </row>
    <row r="1047" spans="17:23" x14ac:dyDescent="0.2">
      <c r="Q1047"/>
      <c r="W1047"/>
    </row>
    <row r="1048" spans="17:23" x14ac:dyDescent="0.2">
      <c r="Q1048"/>
      <c r="W1048"/>
    </row>
    <row r="1049" spans="17:23" x14ac:dyDescent="0.2">
      <c r="Q1049"/>
      <c r="W1049"/>
    </row>
    <row r="1050" spans="17:23" x14ac:dyDescent="0.2">
      <c r="Q1050"/>
      <c r="W1050"/>
    </row>
    <row r="1051" spans="17:23" x14ac:dyDescent="0.2">
      <c r="Q1051"/>
      <c r="W1051"/>
    </row>
    <row r="1052" spans="17:23" x14ac:dyDescent="0.2">
      <c r="Q1052"/>
      <c r="W1052"/>
    </row>
    <row r="1053" spans="17:23" x14ac:dyDescent="0.2">
      <c r="Q1053"/>
      <c r="W1053"/>
    </row>
    <row r="1054" spans="17:23" x14ac:dyDescent="0.2">
      <c r="Q1054"/>
      <c r="W1054"/>
    </row>
    <row r="1055" spans="17:23" x14ac:dyDescent="0.2">
      <c r="Q1055"/>
      <c r="W1055"/>
    </row>
    <row r="1056" spans="17:23" x14ac:dyDescent="0.2">
      <c r="Q1056"/>
      <c r="W1056"/>
    </row>
    <row r="1057" spans="17:23" x14ac:dyDescent="0.2">
      <c r="Q1057"/>
      <c r="W1057"/>
    </row>
    <row r="1058" spans="17:23" x14ac:dyDescent="0.2">
      <c r="Q1058"/>
      <c r="W1058"/>
    </row>
    <row r="1059" spans="17:23" x14ac:dyDescent="0.2">
      <c r="Q1059"/>
      <c r="W1059"/>
    </row>
    <row r="1060" spans="17:23" x14ac:dyDescent="0.2">
      <c r="Q1060"/>
      <c r="W1060"/>
    </row>
    <row r="1061" spans="17:23" x14ac:dyDescent="0.2">
      <c r="Q1061"/>
      <c r="W1061"/>
    </row>
    <row r="1062" spans="17:23" x14ac:dyDescent="0.2">
      <c r="Q1062"/>
      <c r="W1062"/>
    </row>
    <row r="1063" spans="17:23" x14ac:dyDescent="0.2">
      <c r="Q1063"/>
      <c r="W1063"/>
    </row>
    <row r="1064" spans="17:23" x14ac:dyDescent="0.2">
      <c r="Q1064"/>
      <c r="W1064"/>
    </row>
    <row r="1065" spans="17:23" x14ac:dyDescent="0.2">
      <c r="Q1065"/>
      <c r="W1065"/>
    </row>
    <row r="1066" spans="17:23" x14ac:dyDescent="0.2">
      <c r="Q1066"/>
      <c r="W1066"/>
    </row>
    <row r="1067" spans="17:23" x14ac:dyDescent="0.2">
      <c r="Q1067"/>
      <c r="W1067"/>
    </row>
    <row r="1068" spans="17:23" x14ac:dyDescent="0.2">
      <c r="Q1068"/>
      <c r="W1068"/>
    </row>
    <row r="1069" spans="17:23" x14ac:dyDescent="0.2">
      <c r="Q1069"/>
      <c r="W1069"/>
    </row>
    <row r="1070" spans="17:23" x14ac:dyDescent="0.2">
      <c r="Q1070"/>
      <c r="W1070"/>
    </row>
    <row r="1071" spans="17:23" x14ac:dyDescent="0.2">
      <c r="Q1071"/>
      <c r="W1071"/>
    </row>
    <row r="1072" spans="17:23" x14ac:dyDescent="0.2">
      <c r="Q1072"/>
      <c r="W1072"/>
    </row>
    <row r="1073" spans="17:23" x14ac:dyDescent="0.2">
      <c r="Q1073"/>
      <c r="W1073"/>
    </row>
    <row r="1074" spans="17:23" x14ac:dyDescent="0.2">
      <c r="Q1074"/>
      <c r="W1074"/>
    </row>
    <row r="1075" spans="17:23" x14ac:dyDescent="0.2">
      <c r="Q1075"/>
      <c r="W1075"/>
    </row>
    <row r="1076" spans="17:23" x14ac:dyDescent="0.2">
      <c r="Q1076"/>
      <c r="W1076"/>
    </row>
    <row r="1077" spans="17:23" x14ac:dyDescent="0.2">
      <c r="Q1077"/>
      <c r="W1077"/>
    </row>
    <row r="1078" spans="17:23" x14ac:dyDescent="0.2">
      <c r="Q1078"/>
      <c r="W1078"/>
    </row>
    <row r="1079" spans="17:23" x14ac:dyDescent="0.2">
      <c r="Q1079"/>
      <c r="W1079"/>
    </row>
    <row r="1080" spans="17:23" x14ac:dyDescent="0.2">
      <c r="Q1080"/>
      <c r="W1080"/>
    </row>
    <row r="1081" spans="17:23" x14ac:dyDescent="0.2">
      <c r="Q1081"/>
      <c r="W1081"/>
    </row>
    <row r="1082" spans="17:23" x14ac:dyDescent="0.2">
      <c r="Q1082"/>
      <c r="W1082"/>
    </row>
    <row r="1083" spans="17:23" x14ac:dyDescent="0.2">
      <c r="Q1083"/>
      <c r="W1083"/>
    </row>
    <row r="1084" spans="17:23" x14ac:dyDescent="0.2">
      <c r="Q1084"/>
      <c r="W1084"/>
    </row>
    <row r="1085" spans="17:23" x14ac:dyDescent="0.2">
      <c r="Q1085"/>
      <c r="W1085"/>
    </row>
    <row r="1086" spans="17:23" x14ac:dyDescent="0.2">
      <c r="Q1086"/>
      <c r="W1086"/>
    </row>
    <row r="1087" spans="17:23" x14ac:dyDescent="0.2">
      <c r="Q1087"/>
      <c r="W1087"/>
    </row>
    <row r="1088" spans="17:23" x14ac:dyDescent="0.2">
      <c r="Q1088"/>
      <c r="W1088"/>
    </row>
    <row r="1089" spans="17:23" x14ac:dyDescent="0.2">
      <c r="Q1089"/>
      <c r="W1089"/>
    </row>
    <row r="1090" spans="17:23" x14ac:dyDescent="0.2">
      <c r="Q1090"/>
      <c r="W1090"/>
    </row>
    <row r="1091" spans="17:23" x14ac:dyDescent="0.2">
      <c r="Q1091"/>
      <c r="W1091"/>
    </row>
    <row r="1092" spans="17:23" x14ac:dyDescent="0.2">
      <c r="Q1092"/>
      <c r="W1092"/>
    </row>
    <row r="1093" spans="17:23" x14ac:dyDescent="0.2">
      <c r="Q1093"/>
      <c r="W1093"/>
    </row>
    <row r="1094" spans="17:23" x14ac:dyDescent="0.2">
      <c r="Q1094"/>
      <c r="W1094"/>
    </row>
    <row r="1095" spans="17:23" x14ac:dyDescent="0.2">
      <c r="Q1095"/>
      <c r="W1095"/>
    </row>
    <row r="1096" spans="17:23" x14ac:dyDescent="0.2">
      <c r="Q1096"/>
      <c r="W1096"/>
    </row>
    <row r="1097" spans="17:23" x14ac:dyDescent="0.2">
      <c r="Q1097"/>
      <c r="W1097"/>
    </row>
    <row r="1098" spans="17:23" x14ac:dyDescent="0.2">
      <c r="Q1098"/>
      <c r="W1098"/>
    </row>
    <row r="1099" spans="17:23" x14ac:dyDescent="0.2">
      <c r="Q1099"/>
      <c r="W1099"/>
    </row>
    <row r="1100" spans="17:23" x14ac:dyDescent="0.2">
      <c r="Q1100"/>
      <c r="W1100"/>
    </row>
    <row r="1101" spans="17:23" x14ac:dyDescent="0.2">
      <c r="Q1101"/>
      <c r="W1101"/>
    </row>
    <row r="1102" spans="17:23" x14ac:dyDescent="0.2">
      <c r="Q1102"/>
      <c r="W1102"/>
    </row>
    <row r="1103" spans="17:23" x14ac:dyDescent="0.2">
      <c r="Q1103"/>
      <c r="W1103"/>
    </row>
    <row r="1104" spans="17:23" x14ac:dyDescent="0.2">
      <c r="Q1104"/>
      <c r="W1104"/>
    </row>
    <row r="1105" spans="17:23" x14ac:dyDescent="0.2">
      <c r="Q1105"/>
      <c r="W1105"/>
    </row>
    <row r="1106" spans="17:23" x14ac:dyDescent="0.2">
      <c r="Q1106"/>
      <c r="W1106"/>
    </row>
    <row r="1107" spans="17:23" x14ac:dyDescent="0.2">
      <c r="Q1107"/>
      <c r="W1107"/>
    </row>
    <row r="1108" spans="17:23" x14ac:dyDescent="0.2">
      <c r="Q1108"/>
      <c r="W1108"/>
    </row>
    <row r="1109" spans="17:23" x14ac:dyDescent="0.2">
      <c r="Q1109"/>
      <c r="W1109"/>
    </row>
    <row r="1110" spans="17:23" x14ac:dyDescent="0.2">
      <c r="Q1110"/>
      <c r="W1110"/>
    </row>
    <row r="1111" spans="17:23" x14ac:dyDescent="0.2">
      <c r="Q1111"/>
      <c r="W1111"/>
    </row>
    <row r="1112" spans="17:23" x14ac:dyDescent="0.2">
      <c r="Q1112"/>
      <c r="W1112"/>
    </row>
    <row r="1113" spans="17:23" x14ac:dyDescent="0.2">
      <c r="Q1113"/>
      <c r="W1113"/>
    </row>
    <row r="1114" spans="17:23" x14ac:dyDescent="0.2">
      <c r="Q1114"/>
      <c r="W1114"/>
    </row>
    <row r="1115" spans="17:23" x14ac:dyDescent="0.2">
      <c r="Q1115"/>
      <c r="W1115"/>
    </row>
    <row r="1116" spans="17:23" x14ac:dyDescent="0.2">
      <c r="Q1116"/>
      <c r="W1116"/>
    </row>
    <row r="1117" spans="17:23" x14ac:dyDescent="0.2">
      <c r="Q1117"/>
      <c r="W1117"/>
    </row>
    <row r="1118" spans="17:23" x14ac:dyDescent="0.2">
      <c r="Q1118"/>
      <c r="W1118"/>
    </row>
    <row r="1119" spans="17:23" x14ac:dyDescent="0.2">
      <c r="Q1119"/>
      <c r="W1119"/>
    </row>
    <row r="1120" spans="17:23" x14ac:dyDescent="0.2">
      <c r="Q1120"/>
      <c r="W1120"/>
    </row>
    <row r="1121" spans="17:23" x14ac:dyDescent="0.2">
      <c r="Q1121"/>
      <c r="W1121"/>
    </row>
    <row r="1122" spans="17:23" x14ac:dyDescent="0.2">
      <c r="Q1122"/>
      <c r="W1122"/>
    </row>
    <row r="1123" spans="17:23" x14ac:dyDescent="0.2">
      <c r="Q1123"/>
      <c r="W1123"/>
    </row>
    <row r="1124" spans="17:23" x14ac:dyDescent="0.2">
      <c r="Q1124"/>
      <c r="W1124"/>
    </row>
    <row r="1125" spans="17:23" x14ac:dyDescent="0.2">
      <c r="Q1125"/>
      <c r="W1125"/>
    </row>
    <row r="1126" spans="17:23" x14ac:dyDescent="0.2">
      <c r="Q1126"/>
      <c r="W1126"/>
    </row>
    <row r="1127" spans="17:23" x14ac:dyDescent="0.2">
      <c r="Q1127"/>
      <c r="W1127"/>
    </row>
    <row r="1128" spans="17:23" x14ac:dyDescent="0.2">
      <c r="Q1128"/>
      <c r="W1128"/>
    </row>
    <row r="1129" spans="17:23" x14ac:dyDescent="0.2">
      <c r="Q1129"/>
      <c r="W1129"/>
    </row>
    <row r="1130" spans="17:23" x14ac:dyDescent="0.2">
      <c r="Q1130"/>
      <c r="W1130"/>
    </row>
    <row r="1131" spans="17:23" x14ac:dyDescent="0.2">
      <c r="Q1131"/>
      <c r="W1131"/>
    </row>
    <row r="1132" spans="17:23" x14ac:dyDescent="0.2">
      <c r="Q1132"/>
      <c r="W1132"/>
    </row>
    <row r="1133" spans="17:23" x14ac:dyDescent="0.2">
      <c r="Q1133"/>
      <c r="W1133"/>
    </row>
    <row r="1134" spans="17:23" x14ac:dyDescent="0.2">
      <c r="Q1134"/>
      <c r="W1134"/>
    </row>
    <row r="1135" spans="17:23" x14ac:dyDescent="0.2">
      <c r="Q1135"/>
      <c r="W1135"/>
    </row>
    <row r="1136" spans="17:23" x14ac:dyDescent="0.2">
      <c r="Q1136"/>
      <c r="W1136"/>
    </row>
    <row r="1137" spans="17:23" x14ac:dyDescent="0.2">
      <c r="Q1137"/>
      <c r="W1137"/>
    </row>
    <row r="1138" spans="17:23" x14ac:dyDescent="0.2">
      <c r="Q1138"/>
      <c r="W1138"/>
    </row>
    <row r="1139" spans="17:23" x14ac:dyDescent="0.2">
      <c r="Q1139"/>
      <c r="W1139"/>
    </row>
    <row r="1140" spans="17:23" x14ac:dyDescent="0.2">
      <c r="Q1140"/>
      <c r="W1140"/>
    </row>
    <row r="1141" spans="17:23" x14ac:dyDescent="0.2">
      <c r="Q1141"/>
      <c r="W1141"/>
    </row>
    <row r="1142" spans="17:23" x14ac:dyDescent="0.2">
      <c r="Q1142"/>
      <c r="W1142"/>
    </row>
    <row r="1143" spans="17:23" x14ac:dyDescent="0.2">
      <c r="Q1143"/>
      <c r="W1143"/>
    </row>
    <row r="1144" spans="17:23" x14ac:dyDescent="0.2">
      <c r="Q1144"/>
      <c r="W1144"/>
    </row>
    <row r="1145" spans="17:23" x14ac:dyDescent="0.2">
      <c r="Q1145"/>
      <c r="W1145"/>
    </row>
    <row r="1146" spans="17:23" x14ac:dyDescent="0.2">
      <c r="Q1146"/>
      <c r="W1146"/>
    </row>
    <row r="1147" spans="17:23" x14ac:dyDescent="0.2">
      <c r="Q1147"/>
      <c r="W1147"/>
    </row>
    <row r="1148" spans="17:23" x14ac:dyDescent="0.2">
      <c r="Q1148"/>
      <c r="W1148"/>
    </row>
    <row r="1149" spans="17:23" x14ac:dyDescent="0.2">
      <c r="Q1149"/>
      <c r="W1149"/>
    </row>
    <row r="1150" spans="17:23" x14ac:dyDescent="0.2">
      <c r="Q1150"/>
      <c r="W1150"/>
    </row>
    <row r="1151" spans="17:23" x14ac:dyDescent="0.2">
      <c r="Q1151"/>
      <c r="W1151"/>
    </row>
    <row r="1152" spans="17:23" x14ac:dyDescent="0.2">
      <c r="Q1152"/>
      <c r="W1152"/>
    </row>
    <row r="1153" spans="17:23" x14ac:dyDescent="0.2">
      <c r="Q1153"/>
      <c r="W1153"/>
    </row>
    <row r="1154" spans="17:23" x14ac:dyDescent="0.2">
      <c r="Q1154"/>
      <c r="W1154"/>
    </row>
    <row r="1155" spans="17:23" x14ac:dyDescent="0.2">
      <c r="Q1155"/>
      <c r="W1155"/>
    </row>
    <row r="1156" spans="17:23" x14ac:dyDescent="0.2">
      <c r="Q1156"/>
      <c r="W1156"/>
    </row>
    <row r="1157" spans="17:23" x14ac:dyDescent="0.2">
      <c r="Q1157"/>
      <c r="W1157"/>
    </row>
    <row r="1158" spans="17:23" x14ac:dyDescent="0.2">
      <c r="Q1158"/>
      <c r="W1158"/>
    </row>
    <row r="1159" spans="17:23" x14ac:dyDescent="0.2">
      <c r="Q1159"/>
      <c r="W1159"/>
    </row>
    <row r="1160" spans="17:23" x14ac:dyDescent="0.2">
      <c r="Q1160"/>
      <c r="W1160"/>
    </row>
    <row r="1161" spans="17:23" x14ac:dyDescent="0.2">
      <c r="Q1161"/>
      <c r="W1161"/>
    </row>
    <row r="1162" spans="17:23" x14ac:dyDescent="0.2">
      <c r="Q1162"/>
      <c r="W1162"/>
    </row>
    <row r="1163" spans="17:23" x14ac:dyDescent="0.2">
      <c r="Q1163"/>
      <c r="W1163"/>
    </row>
    <row r="1164" spans="17:23" x14ac:dyDescent="0.2">
      <c r="Q1164"/>
      <c r="W1164"/>
    </row>
    <row r="1165" spans="17:23" x14ac:dyDescent="0.2">
      <c r="Q1165"/>
      <c r="W1165"/>
    </row>
    <row r="1166" spans="17:23" x14ac:dyDescent="0.2">
      <c r="Q1166"/>
      <c r="W1166"/>
    </row>
    <row r="1167" spans="17:23" x14ac:dyDescent="0.2">
      <c r="Q1167"/>
      <c r="W1167"/>
    </row>
    <row r="1168" spans="17:23" x14ac:dyDescent="0.2">
      <c r="Q1168"/>
      <c r="W1168"/>
    </row>
    <row r="1169" spans="17:23" x14ac:dyDescent="0.2">
      <c r="Q1169"/>
      <c r="W1169"/>
    </row>
    <row r="1170" spans="17:23" x14ac:dyDescent="0.2">
      <c r="Q1170"/>
      <c r="W1170"/>
    </row>
    <row r="1171" spans="17:23" x14ac:dyDescent="0.2">
      <c r="Q1171"/>
      <c r="W1171"/>
    </row>
    <row r="1172" spans="17:23" x14ac:dyDescent="0.2">
      <c r="Q1172"/>
      <c r="W1172"/>
    </row>
    <row r="1173" spans="17:23" x14ac:dyDescent="0.2">
      <c r="Q1173"/>
      <c r="W1173"/>
    </row>
    <row r="1174" spans="17:23" x14ac:dyDescent="0.2">
      <c r="Q1174"/>
      <c r="W1174"/>
    </row>
    <row r="1175" spans="17:23" x14ac:dyDescent="0.2">
      <c r="Q1175"/>
      <c r="W1175"/>
    </row>
    <row r="1176" spans="17:23" x14ac:dyDescent="0.2">
      <c r="Q1176"/>
      <c r="W1176"/>
    </row>
    <row r="1177" spans="17:23" x14ac:dyDescent="0.2">
      <c r="Q1177"/>
      <c r="W1177"/>
    </row>
    <row r="1178" spans="17:23" x14ac:dyDescent="0.2">
      <c r="Q1178"/>
      <c r="W1178"/>
    </row>
    <row r="1179" spans="17:23" x14ac:dyDescent="0.2">
      <c r="Q1179"/>
      <c r="W1179"/>
    </row>
    <row r="1180" spans="17:23" x14ac:dyDescent="0.2">
      <c r="Q1180"/>
      <c r="W1180"/>
    </row>
    <row r="1181" spans="17:23" x14ac:dyDescent="0.2">
      <c r="Q1181"/>
      <c r="W1181"/>
    </row>
    <row r="1182" spans="17:23" x14ac:dyDescent="0.2">
      <c r="Q1182"/>
      <c r="W1182"/>
    </row>
    <row r="1183" spans="17:23" x14ac:dyDescent="0.2">
      <c r="Q1183"/>
      <c r="W1183"/>
    </row>
    <row r="1184" spans="17:23" x14ac:dyDescent="0.2">
      <c r="Q1184"/>
      <c r="W1184"/>
    </row>
    <row r="1185" spans="17:23" x14ac:dyDescent="0.2">
      <c r="Q1185"/>
      <c r="W1185"/>
    </row>
    <row r="1186" spans="17:23" x14ac:dyDescent="0.2">
      <c r="Q1186"/>
      <c r="W1186"/>
    </row>
    <row r="1187" spans="17:23" x14ac:dyDescent="0.2">
      <c r="Q1187"/>
      <c r="W1187"/>
    </row>
    <row r="1188" spans="17:23" x14ac:dyDescent="0.2">
      <c r="Q1188"/>
      <c r="W1188"/>
    </row>
    <row r="1189" spans="17:23" x14ac:dyDescent="0.2">
      <c r="Q1189"/>
      <c r="W1189"/>
    </row>
    <row r="1190" spans="17:23" x14ac:dyDescent="0.2">
      <c r="Q1190"/>
      <c r="W1190"/>
    </row>
    <row r="1191" spans="17:23" x14ac:dyDescent="0.2">
      <c r="Q1191"/>
      <c r="W1191"/>
    </row>
    <row r="1192" spans="17:23" x14ac:dyDescent="0.2">
      <c r="Q1192"/>
      <c r="W1192"/>
    </row>
    <row r="1193" spans="17:23" x14ac:dyDescent="0.2">
      <c r="Q1193"/>
      <c r="W1193"/>
    </row>
    <row r="1194" spans="17:23" x14ac:dyDescent="0.2">
      <c r="Q1194"/>
      <c r="W1194"/>
    </row>
    <row r="1195" spans="17:23" x14ac:dyDescent="0.2">
      <c r="Q1195"/>
      <c r="W1195"/>
    </row>
    <row r="1196" spans="17:23" x14ac:dyDescent="0.2">
      <c r="Q1196"/>
      <c r="W1196"/>
    </row>
    <row r="1197" spans="17:23" x14ac:dyDescent="0.2">
      <c r="Q1197"/>
      <c r="W1197"/>
    </row>
    <row r="1198" spans="17:23" x14ac:dyDescent="0.2">
      <c r="Q1198"/>
      <c r="W1198"/>
    </row>
    <row r="1199" spans="17:23" x14ac:dyDescent="0.2">
      <c r="Q1199"/>
      <c r="W1199"/>
    </row>
    <row r="1200" spans="17:23" x14ac:dyDescent="0.2">
      <c r="Q1200"/>
      <c r="W1200"/>
    </row>
    <row r="1201" spans="17:23" x14ac:dyDescent="0.2">
      <c r="Q1201"/>
      <c r="W1201"/>
    </row>
    <row r="1202" spans="17:23" x14ac:dyDescent="0.2">
      <c r="Q1202"/>
      <c r="W1202"/>
    </row>
    <row r="1203" spans="17:23" x14ac:dyDescent="0.2">
      <c r="Q1203"/>
      <c r="W1203"/>
    </row>
    <row r="1204" spans="17:23" x14ac:dyDescent="0.2">
      <c r="Q1204"/>
      <c r="W1204"/>
    </row>
    <row r="1205" spans="17:23" x14ac:dyDescent="0.2">
      <c r="Q1205"/>
      <c r="W1205"/>
    </row>
    <row r="1206" spans="17:23" x14ac:dyDescent="0.2">
      <c r="Q1206"/>
      <c r="W1206"/>
    </row>
    <row r="1207" spans="17:23" x14ac:dyDescent="0.2">
      <c r="Q1207"/>
      <c r="W1207"/>
    </row>
    <row r="1208" spans="17:23" x14ac:dyDescent="0.2">
      <c r="Q1208"/>
      <c r="W1208"/>
    </row>
    <row r="1209" spans="17:23" x14ac:dyDescent="0.2">
      <c r="Q1209"/>
      <c r="W1209"/>
    </row>
    <row r="1210" spans="17:23" x14ac:dyDescent="0.2">
      <c r="Q1210"/>
      <c r="W1210"/>
    </row>
    <row r="1211" spans="17:23" x14ac:dyDescent="0.2">
      <c r="Q1211"/>
      <c r="W1211"/>
    </row>
    <row r="1212" spans="17:23" x14ac:dyDescent="0.2">
      <c r="Q1212"/>
      <c r="W1212"/>
    </row>
    <row r="1213" spans="17:23" x14ac:dyDescent="0.2">
      <c r="Q1213"/>
      <c r="W1213"/>
    </row>
    <row r="1214" spans="17:23" x14ac:dyDescent="0.2">
      <c r="Q1214"/>
      <c r="W1214"/>
    </row>
    <row r="1215" spans="17:23" x14ac:dyDescent="0.2">
      <c r="Q1215"/>
      <c r="W1215"/>
    </row>
    <row r="1216" spans="17:23" x14ac:dyDescent="0.2">
      <c r="Q1216"/>
      <c r="W1216"/>
    </row>
    <row r="1217" spans="17:23" x14ac:dyDescent="0.2">
      <c r="Q1217"/>
      <c r="W1217"/>
    </row>
    <row r="1218" spans="17:23" x14ac:dyDescent="0.2">
      <c r="Q1218"/>
      <c r="W1218"/>
    </row>
    <row r="1219" spans="17:23" x14ac:dyDescent="0.2">
      <c r="Q1219"/>
      <c r="W1219"/>
    </row>
    <row r="1220" spans="17:23" x14ac:dyDescent="0.2">
      <c r="Q1220"/>
      <c r="W1220"/>
    </row>
    <row r="1221" spans="17:23" x14ac:dyDescent="0.2">
      <c r="Q1221"/>
      <c r="W1221"/>
    </row>
    <row r="1222" spans="17:23" x14ac:dyDescent="0.2">
      <c r="Q1222"/>
      <c r="W1222"/>
    </row>
    <row r="1223" spans="17:23" x14ac:dyDescent="0.2">
      <c r="Q1223"/>
      <c r="W1223"/>
    </row>
    <row r="1224" spans="17:23" x14ac:dyDescent="0.2">
      <c r="Q1224"/>
      <c r="W1224"/>
    </row>
    <row r="1225" spans="17:23" x14ac:dyDescent="0.2">
      <c r="Q1225"/>
      <c r="W1225"/>
    </row>
    <row r="1226" spans="17:23" x14ac:dyDescent="0.2">
      <c r="Q1226"/>
      <c r="W1226"/>
    </row>
    <row r="1227" spans="17:23" x14ac:dyDescent="0.2">
      <c r="Q1227"/>
      <c r="W1227"/>
    </row>
    <row r="1228" spans="17:23" x14ac:dyDescent="0.2">
      <c r="Q1228"/>
      <c r="W1228"/>
    </row>
    <row r="1229" spans="17:23" x14ac:dyDescent="0.2">
      <c r="Q1229"/>
      <c r="W1229"/>
    </row>
    <row r="1230" spans="17:23" x14ac:dyDescent="0.2">
      <c r="Q1230"/>
      <c r="W1230"/>
    </row>
    <row r="1231" spans="17:23" x14ac:dyDescent="0.2">
      <c r="Q1231"/>
      <c r="W1231"/>
    </row>
    <row r="1232" spans="17:23" x14ac:dyDescent="0.2">
      <c r="Q1232"/>
      <c r="W1232"/>
    </row>
    <row r="1233" spans="17:23" x14ac:dyDescent="0.2">
      <c r="Q1233"/>
      <c r="W1233"/>
    </row>
    <row r="1234" spans="17:23" x14ac:dyDescent="0.2">
      <c r="Q1234"/>
      <c r="W1234"/>
    </row>
    <row r="1235" spans="17:23" x14ac:dyDescent="0.2">
      <c r="Q1235"/>
      <c r="W1235"/>
    </row>
    <row r="1236" spans="17:23" x14ac:dyDescent="0.2">
      <c r="Q1236"/>
      <c r="W1236"/>
    </row>
    <row r="1237" spans="17:23" x14ac:dyDescent="0.2">
      <c r="Q1237"/>
      <c r="W1237"/>
    </row>
    <row r="1238" spans="17:23" x14ac:dyDescent="0.2">
      <c r="Q1238"/>
      <c r="W1238"/>
    </row>
    <row r="1239" spans="17:23" x14ac:dyDescent="0.2">
      <c r="Q1239"/>
      <c r="W1239"/>
    </row>
    <row r="1240" spans="17:23" x14ac:dyDescent="0.2">
      <c r="Q1240"/>
      <c r="W1240"/>
    </row>
    <row r="1241" spans="17:23" x14ac:dyDescent="0.2">
      <c r="Q1241"/>
      <c r="W1241"/>
    </row>
    <row r="1242" spans="17:23" x14ac:dyDescent="0.2">
      <c r="Q1242"/>
      <c r="W1242"/>
    </row>
    <row r="1243" spans="17:23" x14ac:dyDescent="0.2">
      <c r="Q1243"/>
      <c r="W1243"/>
    </row>
    <row r="1244" spans="17:23" x14ac:dyDescent="0.2">
      <c r="Q1244"/>
      <c r="W1244"/>
    </row>
    <row r="1245" spans="17:23" x14ac:dyDescent="0.2">
      <c r="Q1245"/>
      <c r="W1245"/>
    </row>
    <row r="1246" spans="17:23" x14ac:dyDescent="0.2">
      <c r="Q1246"/>
      <c r="W1246"/>
    </row>
    <row r="1247" spans="17:23" x14ac:dyDescent="0.2">
      <c r="Q1247"/>
      <c r="W1247"/>
    </row>
    <row r="1248" spans="17:23" x14ac:dyDescent="0.2">
      <c r="Q1248"/>
      <c r="W1248"/>
    </row>
    <row r="1249" spans="17:23" x14ac:dyDescent="0.2">
      <c r="Q1249"/>
      <c r="W1249"/>
    </row>
    <row r="1250" spans="17:23" x14ac:dyDescent="0.2">
      <c r="Q1250"/>
      <c r="W1250"/>
    </row>
    <row r="1251" spans="17:23" x14ac:dyDescent="0.2">
      <c r="Q1251"/>
      <c r="W1251"/>
    </row>
    <row r="1252" spans="17:23" x14ac:dyDescent="0.2">
      <c r="Q1252"/>
      <c r="W1252"/>
    </row>
    <row r="1253" spans="17:23" x14ac:dyDescent="0.2">
      <c r="Q1253"/>
      <c r="W1253"/>
    </row>
    <row r="1254" spans="17:23" x14ac:dyDescent="0.2">
      <c r="Q1254"/>
      <c r="W1254"/>
    </row>
    <row r="1255" spans="17:23" x14ac:dyDescent="0.2">
      <c r="Q1255"/>
      <c r="W1255"/>
    </row>
    <row r="1256" spans="17:23" x14ac:dyDescent="0.2">
      <c r="Q1256"/>
      <c r="W1256"/>
    </row>
    <row r="1257" spans="17:23" x14ac:dyDescent="0.2">
      <c r="Q1257"/>
      <c r="W1257"/>
    </row>
    <row r="1258" spans="17:23" x14ac:dyDescent="0.2">
      <c r="Q1258"/>
      <c r="W1258"/>
    </row>
    <row r="1259" spans="17:23" x14ac:dyDescent="0.2">
      <c r="Q1259"/>
      <c r="W1259"/>
    </row>
    <row r="1260" spans="17:23" x14ac:dyDescent="0.2">
      <c r="Q1260"/>
      <c r="W1260"/>
    </row>
    <row r="1261" spans="17:23" x14ac:dyDescent="0.2">
      <c r="Q1261"/>
      <c r="W1261"/>
    </row>
    <row r="1262" spans="17:23" x14ac:dyDescent="0.2">
      <c r="Q1262"/>
      <c r="W1262"/>
    </row>
    <row r="1263" spans="17:23" x14ac:dyDescent="0.2">
      <c r="Q1263"/>
      <c r="W1263"/>
    </row>
    <row r="1264" spans="17:23" x14ac:dyDescent="0.2">
      <c r="Q1264"/>
      <c r="W1264"/>
    </row>
    <row r="1265" spans="17:23" x14ac:dyDescent="0.2">
      <c r="Q1265"/>
      <c r="W1265"/>
    </row>
    <row r="1266" spans="17:23" x14ac:dyDescent="0.2">
      <c r="Q1266"/>
      <c r="W1266"/>
    </row>
    <row r="1267" spans="17:23" x14ac:dyDescent="0.2">
      <c r="Q1267"/>
      <c r="W1267"/>
    </row>
    <row r="1268" spans="17:23" x14ac:dyDescent="0.2">
      <c r="Q1268"/>
      <c r="W1268"/>
    </row>
    <row r="1269" spans="17:23" x14ac:dyDescent="0.2">
      <c r="Q1269"/>
      <c r="W1269"/>
    </row>
    <row r="1270" spans="17:23" x14ac:dyDescent="0.2">
      <c r="Q1270"/>
      <c r="W1270"/>
    </row>
    <row r="1271" spans="17:23" x14ac:dyDescent="0.2">
      <c r="Q1271"/>
      <c r="W1271"/>
    </row>
    <row r="1272" spans="17:23" x14ac:dyDescent="0.2">
      <c r="Q1272"/>
      <c r="W1272"/>
    </row>
    <row r="1273" spans="17:23" x14ac:dyDescent="0.2">
      <c r="Q1273"/>
      <c r="W1273"/>
    </row>
    <row r="1274" spans="17:23" x14ac:dyDescent="0.2">
      <c r="Q1274"/>
      <c r="W1274"/>
    </row>
    <row r="1275" spans="17:23" x14ac:dyDescent="0.2">
      <c r="Q1275"/>
      <c r="W1275"/>
    </row>
    <row r="1276" spans="17:23" x14ac:dyDescent="0.2">
      <c r="Q1276"/>
      <c r="W1276"/>
    </row>
    <row r="1277" spans="17:23" x14ac:dyDescent="0.2">
      <c r="Q1277"/>
      <c r="W1277"/>
    </row>
    <row r="1278" spans="17:23" x14ac:dyDescent="0.2">
      <c r="Q1278"/>
      <c r="W1278"/>
    </row>
    <row r="1279" spans="17:23" x14ac:dyDescent="0.2">
      <c r="Q1279"/>
      <c r="W1279"/>
    </row>
    <row r="1280" spans="17:23" x14ac:dyDescent="0.2">
      <c r="Q1280"/>
      <c r="W1280"/>
    </row>
    <row r="1281" spans="17:23" x14ac:dyDescent="0.2">
      <c r="Q1281"/>
      <c r="W1281"/>
    </row>
    <row r="1282" spans="17:23" x14ac:dyDescent="0.2">
      <c r="Q1282"/>
      <c r="W1282"/>
    </row>
    <row r="1283" spans="17:23" x14ac:dyDescent="0.2">
      <c r="Q1283"/>
      <c r="W1283"/>
    </row>
    <row r="1284" spans="17:23" x14ac:dyDescent="0.2">
      <c r="Q1284"/>
      <c r="W1284"/>
    </row>
    <row r="1285" spans="17:23" x14ac:dyDescent="0.2">
      <c r="Q1285"/>
      <c r="W1285"/>
    </row>
    <row r="1286" spans="17:23" x14ac:dyDescent="0.2">
      <c r="Q1286"/>
      <c r="W1286"/>
    </row>
    <row r="1287" spans="17:23" x14ac:dyDescent="0.2">
      <c r="Q1287"/>
      <c r="W1287"/>
    </row>
    <row r="1288" spans="17:23" x14ac:dyDescent="0.2">
      <c r="Q1288"/>
      <c r="W1288"/>
    </row>
    <row r="1289" spans="17:23" x14ac:dyDescent="0.2">
      <c r="Q1289"/>
      <c r="W1289"/>
    </row>
    <row r="1290" spans="17:23" x14ac:dyDescent="0.2">
      <c r="Q1290"/>
      <c r="W1290"/>
    </row>
    <row r="1291" spans="17:23" x14ac:dyDescent="0.2">
      <c r="Q1291"/>
      <c r="W1291"/>
    </row>
    <row r="1292" spans="17:23" x14ac:dyDescent="0.2">
      <c r="Q1292"/>
      <c r="W1292"/>
    </row>
    <row r="1293" spans="17:23" x14ac:dyDescent="0.2">
      <c r="Q1293"/>
      <c r="W1293"/>
    </row>
    <row r="1294" spans="17:23" x14ac:dyDescent="0.2">
      <c r="Q1294"/>
      <c r="W1294"/>
    </row>
    <row r="1295" spans="17:23" x14ac:dyDescent="0.2">
      <c r="Q1295"/>
      <c r="W1295"/>
    </row>
    <row r="1296" spans="17:23" x14ac:dyDescent="0.2">
      <c r="Q1296"/>
      <c r="W1296"/>
    </row>
    <row r="1297" spans="17:23" x14ac:dyDescent="0.2">
      <c r="Q1297"/>
      <c r="W1297"/>
    </row>
    <row r="1298" spans="17:23" x14ac:dyDescent="0.2">
      <c r="Q1298"/>
      <c r="W1298"/>
    </row>
    <row r="1299" spans="17:23" x14ac:dyDescent="0.2">
      <c r="Q1299"/>
      <c r="W1299"/>
    </row>
    <row r="1300" spans="17:23" x14ac:dyDescent="0.2">
      <c r="Q1300"/>
      <c r="W1300"/>
    </row>
    <row r="1301" spans="17:23" x14ac:dyDescent="0.2">
      <c r="Q1301"/>
      <c r="W1301"/>
    </row>
    <row r="1302" spans="17:23" x14ac:dyDescent="0.2">
      <c r="Q1302"/>
      <c r="W1302"/>
    </row>
    <row r="1303" spans="17:23" x14ac:dyDescent="0.2">
      <c r="Q1303"/>
      <c r="W1303"/>
    </row>
    <row r="1304" spans="17:23" x14ac:dyDescent="0.2">
      <c r="Q1304"/>
      <c r="W1304"/>
    </row>
    <row r="1305" spans="17:23" x14ac:dyDescent="0.2">
      <c r="Q1305"/>
      <c r="W1305"/>
    </row>
    <row r="1306" spans="17:23" x14ac:dyDescent="0.2">
      <c r="Q1306"/>
      <c r="W1306"/>
    </row>
    <row r="1307" spans="17:23" x14ac:dyDescent="0.2">
      <c r="Q1307"/>
      <c r="W1307"/>
    </row>
    <row r="1308" spans="17:23" x14ac:dyDescent="0.2">
      <c r="Q1308"/>
      <c r="W1308"/>
    </row>
    <row r="1309" spans="17:23" x14ac:dyDescent="0.2">
      <c r="Q1309"/>
      <c r="W1309"/>
    </row>
    <row r="1310" spans="17:23" x14ac:dyDescent="0.2">
      <c r="Q1310"/>
      <c r="W1310"/>
    </row>
    <row r="1311" spans="17:23" x14ac:dyDescent="0.2">
      <c r="Q1311"/>
      <c r="W1311"/>
    </row>
    <row r="1312" spans="17:23" x14ac:dyDescent="0.2">
      <c r="Q1312"/>
      <c r="W1312"/>
    </row>
    <row r="1313" spans="17:23" x14ac:dyDescent="0.2">
      <c r="Q1313"/>
      <c r="W1313"/>
    </row>
    <row r="1314" spans="17:23" x14ac:dyDescent="0.2">
      <c r="Q1314"/>
      <c r="W1314"/>
    </row>
    <row r="1315" spans="17:23" x14ac:dyDescent="0.2">
      <c r="Q1315"/>
      <c r="W1315"/>
    </row>
    <row r="1316" spans="17:23" x14ac:dyDescent="0.2">
      <c r="Q1316"/>
      <c r="W1316"/>
    </row>
    <row r="1317" spans="17:23" x14ac:dyDescent="0.2">
      <c r="Q1317"/>
      <c r="W1317"/>
    </row>
    <row r="1318" spans="17:23" x14ac:dyDescent="0.2">
      <c r="Q1318"/>
      <c r="W1318"/>
    </row>
    <row r="1319" spans="17:23" x14ac:dyDescent="0.2">
      <c r="Q1319"/>
      <c r="W1319"/>
    </row>
    <row r="1320" spans="17:23" x14ac:dyDescent="0.2">
      <c r="Q1320"/>
      <c r="W1320"/>
    </row>
    <row r="1321" spans="17:23" x14ac:dyDescent="0.2">
      <c r="Q1321"/>
      <c r="W1321"/>
    </row>
    <row r="1322" spans="17:23" x14ac:dyDescent="0.2">
      <c r="Q1322"/>
      <c r="W1322"/>
    </row>
    <row r="1323" spans="17:23" x14ac:dyDescent="0.2">
      <c r="Q1323"/>
      <c r="W1323"/>
    </row>
    <row r="1324" spans="17:23" x14ac:dyDescent="0.2">
      <c r="Q1324"/>
      <c r="W1324"/>
    </row>
    <row r="1325" spans="17:23" x14ac:dyDescent="0.2">
      <c r="Q1325"/>
      <c r="W1325"/>
    </row>
    <row r="1326" spans="17:23" x14ac:dyDescent="0.2">
      <c r="Q1326"/>
      <c r="W1326"/>
    </row>
    <row r="1327" spans="17:23" x14ac:dyDescent="0.2">
      <c r="Q1327"/>
      <c r="W1327"/>
    </row>
    <row r="1328" spans="17:23" x14ac:dyDescent="0.2">
      <c r="Q1328"/>
      <c r="W1328"/>
    </row>
    <row r="1329" spans="17:23" x14ac:dyDescent="0.2">
      <c r="Q1329"/>
      <c r="W1329"/>
    </row>
    <row r="1330" spans="17:23" x14ac:dyDescent="0.2">
      <c r="Q1330"/>
      <c r="W1330"/>
    </row>
    <row r="1331" spans="17:23" x14ac:dyDescent="0.2">
      <c r="Q1331"/>
      <c r="W1331"/>
    </row>
    <row r="1332" spans="17:23" x14ac:dyDescent="0.2">
      <c r="Q1332"/>
      <c r="W1332"/>
    </row>
    <row r="1333" spans="17:23" x14ac:dyDescent="0.2">
      <c r="Q1333"/>
      <c r="W1333"/>
    </row>
    <row r="1334" spans="17:23" x14ac:dyDescent="0.2">
      <c r="Q1334"/>
      <c r="W1334"/>
    </row>
    <row r="1335" spans="17:23" x14ac:dyDescent="0.2">
      <c r="Q1335"/>
      <c r="W1335"/>
    </row>
    <row r="1336" spans="17:23" x14ac:dyDescent="0.2">
      <c r="Q1336"/>
      <c r="W1336"/>
    </row>
    <row r="1337" spans="17:23" x14ac:dyDescent="0.2">
      <c r="Q1337"/>
      <c r="W1337"/>
    </row>
    <row r="1338" spans="17:23" x14ac:dyDescent="0.2">
      <c r="Q1338"/>
      <c r="W1338"/>
    </row>
    <row r="1339" spans="17:23" x14ac:dyDescent="0.2">
      <c r="Q1339"/>
      <c r="W1339"/>
    </row>
    <row r="1340" spans="17:23" x14ac:dyDescent="0.2">
      <c r="Q1340"/>
      <c r="W1340"/>
    </row>
    <row r="1341" spans="17:23" x14ac:dyDescent="0.2">
      <c r="Q1341"/>
      <c r="W1341"/>
    </row>
    <row r="1342" spans="17:23" x14ac:dyDescent="0.2">
      <c r="Q1342"/>
      <c r="W1342"/>
    </row>
    <row r="1343" spans="17:23" x14ac:dyDescent="0.2">
      <c r="Q1343"/>
      <c r="W1343"/>
    </row>
    <row r="1344" spans="17:23" x14ac:dyDescent="0.2">
      <c r="Q1344"/>
      <c r="W1344"/>
    </row>
    <row r="1345" spans="17:23" x14ac:dyDescent="0.2">
      <c r="Q1345"/>
      <c r="W1345"/>
    </row>
    <row r="1346" spans="17:23" x14ac:dyDescent="0.2">
      <c r="Q1346"/>
      <c r="W1346"/>
    </row>
    <row r="1347" spans="17:23" x14ac:dyDescent="0.2">
      <c r="Q1347"/>
      <c r="W1347"/>
    </row>
    <row r="1348" spans="17:23" x14ac:dyDescent="0.2">
      <c r="Q1348"/>
      <c r="W1348"/>
    </row>
    <row r="1349" spans="17:23" x14ac:dyDescent="0.2">
      <c r="Q1349"/>
      <c r="W1349"/>
    </row>
    <row r="1350" spans="17:23" x14ac:dyDescent="0.2">
      <c r="Q1350"/>
      <c r="W1350"/>
    </row>
    <row r="1351" spans="17:23" x14ac:dyDescent="0.2">
      <c r="Q1351"/>
      <c r="W1351"/>
    </row>
    <row r="1352" spans="17:23" x14ac:dyDescent="0.2">
      <c r="Q1352"/>
      <c r="W1352"/>
    </row>
    <row r="1353" spans="17:23" x14ac:dyDescent="0.2">
      <c r="Q1353"/>
      <c r="W1353"/>
    </row>
    <row r="1354" spans="17:23" x14ac:dyDescent="0.2">
      <c r="Q1354"/>
      <c r="W1354"/>
    </row>
    <row r="1355" spans="17:23" x14ac:dyDescent="0.2">
      <c r="Q1355"/>
      <c r="W1355"/>
    </row>
    <row r="1356" spans="17:23" x14ac:dyDescent="0.2">
      <c r="Q1356"/>
      <c r="W1356"/>
    </row>
    <row r="1357" spans="17:23" x14ac:dyDescent="0.2">
      <c r="Q1357"/>
      <c r="W1357"/>
    </row>
    <row r="1358" spans="17:23" x14ac:dyDescent="0.2">
      <c r="Q1358"/>
      <c r="W1358"/>
    </row>
    <row r="1359" spans="17:23" x14ac:dyDescent="0.2">
      <c r="Q1359"/>
      <c r="W1359"/>
    </row>
    <row r="1360" spans="17:23" x14ac:dyDescent="0.2">
      <c r="Q1360"/>
      <c r="W1360"/>
    </row>
    <row r="1361" spans="17:23" x14ac:dyDescent="0.2">
      <c r="Q1361"/>
      <c r="W1361"/>
    </row>
    <row r="1362" spans="17:23" x14ac:dyDescent="0.2">
      <c r="Q1362"/>
      <c r="W1362"/>
    </row>
    <row r="1363" spans="17:23" x14ac:dyDescent="0.2">
      <c r="Q1363"/>
      <c r="W1363"/>
    </row>
    <row r="1364" spans="17:23" x14ac:dyDescent="0.2">
      <c r="Q1364"/>
      <c r="W1364"/>
    </row>
    <row r="1365" spans="17:23" x14ac:dyDescent="0.2">
      <c r="Q1365"/>
      <c r="W1365"/>
    </row>
    <row r="1366" spans="17:23" x14ac:dyDescent="0.2">
      <c r="Q1366"/>
      <c r="W1366"/>
    </row>
    <row r="1367" spans="17:23" x14ac:dyDescent="0.2">
      <c r="Q1367"/>
      <c r="W1367"/>
    </row>
    <row r="1368" spans="17:23" x14ac:dyDescent="0.2">
      <c r="Q1368"/>
      <c r="W1368"/>
    </row>
    <row r="1369" spans="17:23" x14ac:dyDescent="0.2">
      <c r="Q1369"/>
      <c r="W1369"/>
    </row>
    <row r="1370" spans="17:23" x14ac:dyDescent="0.2">
      <c r="Q1370"/>
      <c r="W1370"/>
    </row>
    <row r="1371" spans="17:23" x14ac:dyDescent="0.2">
      <c r="Q1371"/>
      <c r="W1371"/>
    </row>
    <row r="1372" spans="17:23" x14ac:dyDescent="0.2">
      <c r="Q1372"/>
      <c r="W1372"/>
    </row>
    <row r="1373" spans="17:23" x14ac:dyDescent="0.2">
      <c r="Q1373"/>
      <c r="W1373"/>
    </row>
    <row r="1374" spans="17:23" x14ac:dyDescent="0.2">
      <c r="Q1374"/>
      <c r="W1374"/>
    </row>
    <row r="1375" spans="17:23" x14ac:dyDescent="0.2">
      <c r="Q1375"/>
      <c r="W1375"/>
    </row>
    <row r="1376" spans="17:23" x14ac:dyDescent="0.2">
      <c r="Q1376"/>
      <c r="W1376"/>
    </row>
    <row r="1377" spans="17:23" x14ac:dyDescent="0.2">
      <c r="Q1377"/>
      <c r="W1377"/>
    </row>
    <row r="1378" spans="17:23" x14ac:dyDescent="0.2">
      <c r="Q1378"/>
      <c r="W1378"/>
    </row>
    <row r="1379" spans="17:23" x14ac:dyDescent="0.2">
      <c r="Q1379"/>
      <c r="W1379"/>
    </row>
    <row r="1380" spans="17:23" x14ac:dyDescent="0.2">
      <c r="Q1380"/>
      <c r="W1380"/>
    </row>
    <row r="1381" spans="17:23" x14ac:dyDescent="0.2">
      <c r="Q1381"/>
      <c r="W1381"/>
    </row>
    <row r="1382" spans="17:23" x14ac:dyDescent="0.2">
      <c r="Q1382"/>
      <c r="W1382"/>
    </row>
    <row r="1383" spans="17:23" x14ac:dyDescent="0.2">
      <c r="Q1383"/>
      <c r="W1383"/>
    </row>
    <row r="1384" spans="17:23" x14ac:dyDescent="0.2">
      <c r="Q1384"/>
      <c r="W1384"/>
    </row>
    <row r="1385" spans="17:23" x14ac:dyDescent="0.2">
      <c r="Q1385"/>
      <c r="W1385"/>
    </row>
    <row r="1386" spans="17:23" x14ac:dyDescent="0.2">
      <c r="Q1386"/>
      <c r="W1386"/>
    </row>
    <row r="1387" spans="17:23" x14ac:dyDescent="0.2">
      <c r="Q1387"/>
      <c r="W1387"/>
    </row>
    <row r="1388" spans="17:23" x14ac:dyDescent="0.2">
      <c r="Q1388"/>
      <c r="W1388"/>
    </row>
    <row r="1389" spans="17:23" x14ac:dyDescent="0.2">
      <c r="Q1389"/>
      <c r="W1389"/>
    </row>
    <row r="1390" spans="17:23" x14ac:dyDescent="0.2">
      <c r="Q1390"/>
      <c r="W1390"/>
    </row>
    <row r="1391" spans="17:23" x14ac:dyDescent="0.2">
      <c r="Q1391"/>
      <c r="W1391"/>
    </row>
    <row r="1392" spans="17:23" x14ac:dyDescent="0.2">
      <c r="Q1392"/>
      <c r="W1392"/>
    </row>
    <row r="1393" spans="17:23" x14ac:dyDescent="0.2">
      <c r="Q1393"/>
      <c r="W1393"/>
    </row>
    <row r="1394" spans="17:23" x14ac:dyDescent="0.2">
      <c r="Q1394"/>
      <c r="W1394"/>
    </row>
    <row r="1395" spans="17:23" x14ac:dyDescent="0.2">
      <c r="Q1395"/>
      <c r="W1395"/>
    </row>
    <row r="1396" spans="17:23" x14ac:dyDescent="0.2">
      <c r="Q1396"/>
      <c r="W1396"/>
    </row>
    <row r="1397" spans="17:23" x14ac:dyDescent="0.2">
      <c r="Q1397"/>
      <c r="W1397"/>
    </row>
    <row r="1398" spans="17:23" x14ac:dyDescent="0.2">
      <c r="Q1398"/>
      <c r="W1398"/>
    </row>
    <row r="1399" spans="17:23" x14ac:dyDescent="0.2">
      <c r="Q1399"/>
      <c r="W1399"/>
    </row>
    <row r="1400" spans="17:23" x14ac:dyDescent="0.2">
      <c r="Q1400"/>
      <c r="W1400"/>
    </row>
    <row r="1401" spans="17:23" x14ac:dyDescent="0.2">
      <c r="Q1401"/>
      <c r="W1401"/>
    </row>
    <row r="1402" spans="17:23" x14ac:dyDescent="0.2">
      <c r="Q1402"/>
      <c r="W1402"/>
    </row>
    <row r="1403" spans="17:23" x14ac:dyDescent="0.2">
      <c r="Q1403"/>
      <c r="W1403"/>
    </row>
    <row r="1404" spans="17:23" x14ac:dyDescent="0.2">
      <c r="Q1404"/>
      <c r="W1404"/>
    </row>
    <row r="1405" spans="17:23" x14ac:dyDescent="0.2">
      <c r="Q1405"/>
      <c r="W1405"/>
    </row>
    <row r="1406" spans="17:23" x14ac:dyDescent="0.2">
      <c r="Q1406"/>
      <c r="W1406"/>
    </row>
    <row r="1407" spans="17:23" x14ac:dyDescent="0.2">
      <c r="Q1407"/>
      <c r="W1407"/>
    </row>
    <row r="1408" spans="17:23" x14ac:dyDescent="0.2">
      <c r="Q1408"/>
      <c r="W1408"/>
    </row>
    <row r="1409" spans="17:23" x14ac:dyDescent="0.2">
      <c r="Q1409"/>
      <c r="W1409"/>
    </row>
    <row r="1410" spans="17:23" x14ac:dyDescent="0.2">
      <c r="Q1410"/>
      <c r="W1410"/>
    </row>
    <row r="1411" spans="17:23" x14ac:dyDescent="0.2">
      <c r="Q1411"/>
      <c r="W1411"/>
    </row>
    <row r="1412" spans="17:23" x14ac:dyDescent="0.2">
      <c r="Q1412"/>
      <c r="W1412"/>
    </row>
    <row r="1413" spans="17:23" x14ac:dyDescent="0.2">
      <c r="Q1413"/>
      <c r="W1413"/>
    </row>
    <row r="1414" spans="17:23" x14ac:dyDescent="0.2">
      <c r="Q1414"/>
      <c r="W1414"/>
    </row>
    <row r="1415" spans="17:23" x14ac:dyDescent="0.2">
      <c r="Q1415"/>
      <c r="W1415"/>
    </row>
    <row r="1416" spans="17:23" x14ac:dyDescent="0.2">
      <c r="Q1416"/>
      <c r="W1416"/>
    </row>
    <row r="1417" spans="17:23" x14ac:dyDescent="0.2">
      <c r="Q1417"/>
      <c r="W1417"/>
    </row>
    <row r="1418" spans="17:23" x14ac:dyDescent="0.2">
      <c r="Q1418"/>
      <c r="W1418"/>
    </row>
    <row r="1419" spans="17:23" x14ac:dyDescent="0.2">
      <c r="Q1419"/>
      <c r="W1419"/>
    </row>
    <row r="1420" spans="17:23" x14ac:dyDescent="0.2">
      <c r="Q1420"/>
      <c r="W1420"/>
    </row>
    <row r="1421" spans="17:23" x14ac:dyDescent="0.2">
      <c r="Q1421"/>
      <c r="W1421"/>
    </row>
    <row r="1422" spans="17:23" x14ac:dyDescent="0.2">
      <c r="Q1422"/>
      <c r="W1422"/>
    </row>
    <row r="1423" spans="17:23" x14ac:dyDescent="0.2">
      <c r="Q1423"/>
      <c r="W1423"/>
    </row>
    <row r="1424" spans="17:23" x14ac:dyDescent="0.2">
      <c r="Q1424"/>
      <c r="W1424"/>
    </row>
    <row r="1425" spans="17:23" x14ac:dyDescent="0.2">
      <c r="Q1425"/>
      <c r="W1425"/>
    </row>
    <row r="1426" spans="17:23" x14ac:dyDescent="0.2">
      <c r="Q1426"/>
      <c r="W1426"/>
    </row>
    <row r="1427" spans="17:23" x14ac:dyDescent="0.2">
      <c r="Q1427"/>
      <c r="W1427"/>
    </row>
    <row r="1428" spans="17:23" x14ac:dyDescent="0.2">
      <c r="Q1428"/>
      <c r="W1428"/>
    </row>
    <row r="1429" spans="17:23" x14ac:dyDescent="0.2">
      <c r="Q1429"/>
      <c r="W1429"/>
    </row>
    <row r="1430" spans="17:23" x14ac:dyDescent="0.2">
      <c r="Q1430"/>
      <c r="W1430"/>
    </row>
    <row r="1431" spans="17:23" x14ac:dyDescent="0.2">
      <c r="Q1431"/>
      <c r="W1431"/>
    </row>
    <row r="1432" spans="17:23" x14ac:dyDescent="0.2">
      <c r="Q1432"/>
      <c r="W1432"/>
    </row>
    <row r="1433" spans="17:23" x14ac:dyDescent="0.2">
      <c r="Q1433"/>
      <c r="W1433"/>
    </row>
    <row r="1434" spans="17:23" x14ac:dyDescent="0.2">
      <c r="Q1434"/>
      <c r="W1434"/>
    </row>
    <row r="1435" spans="17:23" x14ac:dyDescent="0.2">
      <c r="Q1435"/>
      <c r="W1435"/>
    </row>
    <row r="1436" spans="17:23" x14ac:dyDescent="0.2">
      <c r="Q1436"/>
      <c r="W1436"/>
    </row>
    <row r="1437" spans="17:23" x14ac:dyDescent="0.2">
      <c r="Q1437"/>
      <c r="W1437"/>
    </row>
    <row r="1438" spans="17:23" x14ac:dyDescent="0.2">
      <c r="Q1438"/>
      <c r="W1438"/>
    </row>
    <row r="1439" spans="17:23" x14ac:dyDescent="0.2">
      <c r="Q1439"/>
      <c r="W1439"/>
    </row>
    <row r="1440" spans="17:23" x14ac:dyDescent="0.2">
      <c r="Q1440"/>
      <c r="W1440"/>
    </row>
    <row r="1441" spans="17:23" x14ac:dyDescent="0.2">
      <c r="Q1441"/>
      <c r="W1441"/>
    </row>
    <row r="1442" spans="17:23" x14ac:dyDescent="0.2">
      <c r="Q1442"/>
      <c r="W1442"/>
    </row>
    <row r="1443" spans="17:23" x14ac:dyDescent="0.2">
      <c r="Q1443"/>
      <c r="W1443"/>
    </row>
    <row r="1444" spans="17:23" x14ac:dyDescent="0.2">
      <c r="Q1444"/>
      <c r="W1444"/>
    </row>
    <row r="1445" spans="17:23" x14ac:dyDescent="0.2">
      <c r="Q1445"/>
      <c r="W1445"/>
    </row>
    <row r="1446" spans="17:23" x14ac:dyDescent="0.2">
      <c r="Q1446"/>
      <c r="W1446"/>
    </row>
    <row r="1447" spans="17:23" x14ac:dyDescent="0.2">
      <c r="Q1447"/>
      <c r="W1447"/>
    </row>
    <row r="1448" spans="17:23" x14ac:dyDescent="0.2">
      <c r="Q1448"/>
      <c r="W1448"/>
    </row>
    <row r="1449" spans="17:23" x14ac:dyDescent="0.2">
      <c r="Q1449"/>
      <c r="W1449"/>
    </row>
    <row r="1450" spans="17:23" x14ac:dyDescent="0.2">
      <c r="Q1450"/>
      <c r="W1450"/>
    </row>
    <row r="1451" spans="17:23" x14ac:dyDescent="0.2">
      <c r="Q1451"/>
      <c r="W1451"/>
    </row>
    <row r="1452" spans="17:23" x14ac:dyDescent="0.2">
      <c r="Q1452"/>
      <c r="W1452"/>
    </row>
    <row r="1453" spans="17:23" x14ac:dyDescent="0.2">
      <c r="Q1453"/>
      <c r="W1453"/>
    </row>
    <row r="1454" spans="17:23" x14ac:dyDescent="0.2">
      <c r="Q1454"/>
      <c r="W1454"/>
    </row>
    <row r="1455" spans="17:23" x14ac:dyDescent="0.2">
      <c r="Q1455"/>
      <c r="W145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Initialization</vt:lpstr>
      <vt:lpstr>E_step1</vt:lpstr>
      <vt:lpstr>M_step_W</vt:lpstr>
      <vt:lpstr>E_step2</vt:lpstr>
      <vt:lpstr>M_step_theta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 Wang</dc:creator>
  <cp:lastModifiedBy>Yang Wang</cp:lastModifiedBy>
  <dcterms:created xsi:type="dcterms:W3CDTF">2015-06-05T18:17:20Z</dcterms:created>
  <dcterms:modified xsi:type="dcterms:W3CDTF">2025-03-23T17:54:43Z</dcterms:modified>
</cp:coreProperties>
</file>