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/>
  <bookViews>
    <workbookView xWindow="0" yWindow="0" windowWidth="20610" windowHeight="11640" activeTab="1"/>
  </bookViews>
  <sheets>
    <sheet name="Student" sheetId="4" r:id="rId1"/>
    <sheet name="Zymet" sheetId="5" r:id="rId2"/>
    <sheet name="Simple" sheetId="1" r:id="rId3"/>
    <sheet name="Complex" sheetId="2" r:id="rId4"/>
    <sheet name="Reparametrize" sheetId="3" r:id="rId5"/>
  </sheets>
  <definedNames>
    <definedName name="solver_adj" localSheetId="3" hidden="1">Complex!$D$2:$O$2</definedName>
    <definedName name="solver_adj" localSheetId="4" hidden="1">Reparametrize!$D$2:$E$2,Reparametrize!$H$2:$I$2,Reparametrize!$K$2:$L$2,Reparametrize!$N$2:$O$2</definedName>
    <definedName name="solver_adj" localSheetId="2" hidden="1">Simple!$D$2:$K$2</definedName>
    <definedName name="solver_adj" localSheetId="0" hidden="1">Student!$D$5:$O$5</definedName>
    <definedName name="solver_adj" localSheetId="1" hidden="1">Zymet!$C$2:$H$2</definedName>
    <definedName name="solver_cvg" localSheetId="3" hidden="1">0.0001</definedName>
    <definedName name="solver_cvg" localSheetId="4" hidden="1">0.0001</definedName>
    <definedName name="solver_cvg" localSheetId="2" hidden="1">0.0001</definedName>
    <definedName name="solver_cvg" localSheetId="0" hidden="1">0.0001</definedName>
    <definedName name="solver_cvg" localSheetId="1" hidden="1">0.0001</definedName>
    <definedName name="solver_drv" localSheetId="3" hidden="1">1</definedName>
    <definedName name="solver_drv" localSheetId="4" hidden="1">1</definedName>
    <definedName name="solver_drv" localSheetId="2" hidden="1">1</definedName>
    <definedName name="solver_drv" localSheetId="0" hidden="1">1</definedName>
    <definedName name="solver_drv" localSheetId="1" hidden="1">1</definedName>
    <definedName name="solver_eng" localSheetId="3" hidden="1">1</definedName>
    <definedName name="solver_eng" localSheetId="4" hidden="1">1</definedName>
    <definedName name="solver_eng" localSheetId="2" hidden="1">1</definedName>
    <definedName name="solver_eng" localSheetId="0" hidden="1">1</definedName>
    <definedName name="solver_eng" localSheetId="1" hidden="1">1</definedName>
    <definedName name="solver_est" localSheetId="3" hidden="1">1</definedName>
    <definedName name="solver_est" localSheetId="4" hidden="1">1</definedName>
    <definedName name="solver_est" localSheetId="2" hidden="1">1</definedName>
    <definedName name="solver_est" localSheetId="0" hidden="1">1</definedName>
    <definedName name="solver_est" localSheetId="1" hidden="1">1</definedName>
    <definedName name="solver_itr" localSheetId="3" hidden="1">2147483647</definedName>
    <definedName name="solver_itr" localSheetId="4" hidden="1">2147483647</definedName>
    <definedName name="solver_itr" localSheetId="2" hidden="1">2147483647</definedName>
    <definedName name="solver_itr" localSheetId="0" hidden="1">100</definedName>
    <definedName name="solver_itr" localSheetId="1" hidden="1">100</definedName>
    <definedName name="solver_lhs1" localSheetId="3" hidden="1">Complex!$K$2</definedName>
    <definedName name="solver_lhs1" localSheetId="4" hidden="1">Reparametrize!$E$2</definedName>
    <definedName name="solver_lhs1" localSheetId="0" hidden="1">Student!$D$5:$O$5</definedName>
    <definedName name="solver_lhs1" localSheetId="1" hidden="1">Zymet!$D$2:$H$2</definedName>
    <definedName name="solver_lhs2" localSheetId="3" hidden="1">Complex!$L$2</definedName>
    <definedName name="solver_lhs2" localSheetId="4" hidden="1">Reparametrize!$I$2</definedName>
    <definedName name="solver_lhs3" localSheetId="4" hidden="1">Reparametrize!$L$2</definedName>
    <definedName name="solver_lin" localSheetId="0" hidden="1">2</definedName>
    <definedName name="solver_lin" localSheetId="1" hidden="1">2</definedName>
    <definedName name="solver_mip" localSheetId="3" hidden="1">2147483647</definedName>
    <definedName name="solver_mip" localSheetId="4" hidden="1">2147483647</definedName>
    <definedName name="solver_mip" localSheetId="2" hidden="1">2147483647</definedName>
    <definedName name="solver_mip" localSheetId="0" hidden="1">2147483647</definedName>
    <definedName name="solver_mip" localSheetId="1" hidden="1">2147483647</definedName>
    <definedName name="solver_mni" localSheetId="3" hidden="1">30</definedName>
    <definedName name="solver_mni" localSheetId="4" hidden="1">30</definedName>
    <definedName name="solver_mni" localSheetId="2" hidden="1">30</definedName>
    <definedName name="solver_mni" localSheetId="0" hidden="1">30</definedName>
    <definedName name="solver_mni" localSheetId="1" hidden="1">30</definedName>
    <definedName name="solver_mrt" localSheetId="3" hidden="1">0.075</definedName>
    <definedName name="solver_mrt" localSheetId="4" hidden="1">0.075</definedName>
    <definedName name="solver_mrt" localSheetId="2" hidden="1">0.075</definedName>
    <definedName name="solver_mrt" localSheetId="0" hidden="1">0.075</definedName>
    <definedName name="solver_mrt" localSheetId="1" hidden="1">0.075</definedName>
    <definedName name="solver_msl" localSheetId="3" hidden="1">2</definedName>
    <definedName name="solver_msl" localSheetId="4" hidden="1">2</definedName>
    <definedName name="solver_msl" localSheetId="2" hidden="1">2</definedName>
    <definedName name="solver_msl" localSheetId="0" hidden="1">2</definedName>
    <definedName name="solver_msl" localSheetId="1" hidden="1">2</definedName>
    <definedName name="solver_neg" localSheetId="3" hidden="1">1</definedName>
    <definedName name="solver_neg" localSheetId="4" hidden="1">1</definedName>
    <definedName name="solver_neg" localSheetId="2" hidden="1">1</definedName>
    <definedName name="solver_neg" localSheetId="0" hidden="1">2</definedName>
    <definedName name="solver_neg" localSheetId="1" hidden="1">2</definedName>
    <definedName name="solver_nod" localSheetId="3" hidden="1">2147483647</definedName>
    <definedName name="solver_nod" localSheetId="4" hidden="1">2147483647</definedName>
    <definedName name="solver_nod" localSheetId="2" hidden="1">2147483647</definedName>
    <definedName name="solver_nod" localSheetId="0" hidden="1">2147483647</definedName>
    <definedName name="solver_nod" localSheetId="1" hidden="1">2147483647</definedName>
    <definedName name="solver_num" localSheetId="3" hidden="1">2</definedName>
    <definedName name="solver_num" localSheetId="4" hidden="1">3</definedName>
    <definedName name="solver_num" localSheetId="2" hidden="1">0</definedName>
    <definedName name="solver_num" localSheetId="0" hidden="1">1</definedName>
    <definedName name="solver_num" localSheetId="1" hidden="1">1</definedName>
    <definedName name="solver_nwt" localSheetId="3" hidden="1">1</definedName>
    <definedName name="solver_nwt" localSheetId="4" hidden="1">1</definedName>
    <definedName name="solver_nwt" localSheetId="2" hidden="1">1</definedName>
    <definedName name="solver_nwt" localSheetId="0" hidden="1">1</definedName>
    <definedName name="solver_nwt" localSheetId="1" hidden="1">1</definedName>
    <definedName name="solver_opt" localSheetId="3" hidden="1">Complex!$U$4</definedName>
    <definedName name="solver_opt" localSheetId="4" hidden="1">Reparametrize!$U$6</definedName>
    <definedName name="solver_opt" localSheetId="2" hidden="1">Simple!$Q$4</definedName>
    <definedName name="solver_opt" localSheetId="0" hidden="1">Student!$U$7</definedName>
    <definedName name="solver_opt" localSheetId="1" hidden="1">Zymet!$U$7</definedName>
    <definedName name="solver_pre" localSheetId="3" hidden="1">0.000001</definedName>
    <definedName name="solver_pre" localSheetId="4" hidden="1">0.000001</definedName>
    <definedName name="solver_pre" localSheetId="2" hidden="1">0.000001</definedName>
    <definedName name="solver_pre" localSheetId="0" hidden="1">0.000001</definedName>
    <definedName name="solver_pre" localSheetId="1" hidden="1">0.000001</definedName>
    <definedName name="solver_rbv" localSheetId="3" hidden="1">1</definedName>
    <definedName name="solver_rbv" localSheetId="4" hidden="1">1</definedName>
    <definedName name="solver_rbv" localSheetId="2" hidden="1">1</definedName>
    <definedName name="solver_rbv" localSheetId="0" hidden="1">1</definedName>
    <definedName name="solver_rbv" localSheetId="1" hidden="1">1</definedName>
    <definedName name="solver_rel1" localSheetId="3" hidden="1">3</definedName>
    <definedName name="solver_rel1" localSheetId="4" hidden="1">1</definedName>
    <definedName name="solver_rel1" localSheetId="0" hidden="1">3</definedName>
    <definedName name="solver_rel1" localSheetId="1" hidden="1">3</definedName>
    <definedName name="solver_rel2" localSheetId="3" hidden="1">3</definedName>
    <definedName name="solver_rel2" localSheetId="4" hidden="1">1</definedName>
    <definedName name="solver_rel3" localSheetId="4" hidden="1">1</definedName>
    <definedName name="solver_rhs1" localSheetId="3" hidden="1">Complex!$L$2</definedName>
    <definedName name="solver_rhs1" localSheetId="4" hidden="1">1</definedName>
    <definedName name="solver_rhs1" localSheetId="0" hidden="1">0</definedName>
    <definedName name="solver_rhs1" localSheetId="1" hidden="1">0</definedName>
    <definedName name="solver_rhs2" localSheetId="3" hidden="1">Complex!$M$2</definedName>
    <definedName name="solver_rhs2" localSheetId="4" hidden="1">1</definedName>
    <definedName name="solver_rhs3" localSheetId="4" hidden="1">1</definedName>
    <definedName name="solver_rlx" localSheetId="3" hidden="1">2</definedName>
    <definedName name="solver_rlx" localSheetId="4" hidden="1">2</definedName>
    <definedName name="solver_rlx" localSheetId="2" hidden="1">2</definedName>
    <definedName name="solver_rlx" localSheetId="0" hidden="1">2</definedName>
    <definedName name="solver_rlx" localSheetId="1" hidden="1">2</definedName>
    <definedName name="solver_rsd" localSheetId="3" hidden="1">0</definedName>
    <definedName name="solver_rsd" localSheetId="4" hidden="1">0</definedName>
    <definedName name="solver_rsd" localSheetId="2" hidden="1">0</definedName>
    <definedName name="solver_rsd" localSheetId="0" hidden="1">0</definedName>
    <definedName name="solver_rsd" localSheetId="1" hidden="1">0</definedName>
    <definedName name="solver_scl" localSheetId="3" hidden="1">1</definedName>
    <definedName name="solver_scl" localSheetId="4" hidden="1">1</definedName>
    <definedName name="solver_scl" localSheetId="2" hidden="1">1</definedName>
    <definedName name="solver_scl" localSheetId="0" hidden="1">2</definedName>
    <definedName name="solver_scl" localSheetId="1" hidden="1">2</definedName>
    <definedName name="solver_sho" localSheetId="3" hidden="1">2</definedName>
    <definedName name="solver_sho" localSheetId="4" hidden="1">2</definedName>
    <definedName name="solver_sho" localSheetId="2" hidden="1">2</definedName>
    <definedName name="solver_sho" localSheetId="0" hidden="1">2</definedName>
    <definedName name="solver_sho" localSheetId="1" hidden="1">2</definedName>
    <definedName name="solver_ssz" localSheetId="3" hidden="1">100</definedName>
    <definedName name="solver_ssz" localSheetId="4" hidden="1">100</definedName>
    <definedName name="solver_ssz" localSheetId="2" hidden="1">100</definedName>
    <definedName name="solver_ssz" localSheetId="0" hidden="1">100</definedName>
    <definedName name="solver_ssz" localSheetId="1" hidden="1">100</definedName>
    <definedName name="solver_tim" localSheetId="3" hidden="1">2147483647</definedName>
    <definedName name="solver_tim" localSheetId="4" hidden="1">2147483647</definedName>
    <definedName name="solver_tim" localSheetId="2" hidden="1">2147483647</definedName>
    <definedName name="solver_tim" localSheetId="0" hidden="1">100</definedName>
    <definedName name="solver_tim" localSheetId="1" hidden="1">100</definedName>
    <definedName name="solver_tol" localSheetId="3" hidden="1">0.01</definedName>
    <definedName name="solver_tol" localSheetId="4" hidden="1">0.01</definedName>
    <definedName name="solver_tol" localSheetId="2" hidden="1">0.01</definedName>
    <definedName name="solver_tol" localSheetId="0" hidden="1">0.05</definedName>
    <definedName name="solver_tol" localSheetId="1" hidden="1">0.05</definedName>
    <definedName name="solver_typ" localSheetId="3" hidden="1">1</definedName>
    <definedName name="solver_typ" localSheetId="4" hidden="1">1</definedName>
    <definedName name="solver_typ" localSheetId="2" hidden="1">1</definedName>
    <definedName name="solver_typ" localSheetId="0" hidden="1">1</definedName>
    <definedName name="solver_typ" localSheetId="1" hidden="1">1</definedName>
    <definedName name="solver_val" localSheetId="3" hidden="1">0</definedName>
    <definedName name="solver_val" localSheetId="4" hidden="1">0</definedName>
    <definedName name="solver_val" localSheetId="2" hidden="1">0</definedName>
    <definedName name="solver_val" localSheetId="0" hidden="1">0</definedName>
    <definedName name="solver_val" localSheetId="1" hidden="1">0</definedName>
    <definedName name="solver_ver" localSheetId="3" hidden="1">3</definedName>
    <definedName name="solver_ver" localSheetId="4" hidden="1">3</definedName>
    <definedName name="solver_ver" localSheetId="2" hidden="1">3</definedName>
    <definedName name="solver_ver" localSheetId="0" hidden="1">3</definedName>
    <definedName name="solver_ver" localSheetId="1" hidden="1">3</definedName>
  </definedNames>
  <calcPr calcId="114210"/>
</workbook>
</file>

<file path=xl/calcChain.xml><?xml version="1.0" encoding="utf-8"?>
<calcChain xmlns="http://schemas.openxmlformats.org/spreadsheetml/2006/main">
  <c r="M5" i="5"/>
  <c r="N5"/>
  <c r="O5"/>
  <c r="H5"/>
  <c r="I5"/>
  <c r="J5"/>
  <c r="G5"/>
  <c r="F5"/>
  <c r="E5"/>
  <c r="L5"/>
  <c r="K5"/>
  <c r="D5"/>
  <c r="G20"/>
  <c r="O21"/>
  <c r="J33"/>
  <c r="J27"/>
  <c r="O21" i="4"/>
  <c r="J37"/>
  <c r="J33"/>
  <c r="J27"/>
  <c r="F34" i="5"/>
  <c r="F18"/>
  <c r="F16"/>
  <c r="F14"/>
  <c r="N27"/>
  <c r="N21"/>
  <c r="N19"/>
  <c r="N17"/>
  <c r="N15"/>
  <c r="I35"/>
  <c r="I29"/>
  <c r="I25"/>
  <c r="E32"/>
  <c r="E30"/>
  <c r="E12"/>
  <c r="E10"/>
  <c r="E8"/>
  <c r="P6"/>
  <c r="Q6"/>
  <c r="P7"/>
  <c r="Q7"/>
  <c r="R6"/>
  <c r="S6"/>
  <c r="T6"/>
  <c r="P8"/>
  <c r="Q8"/>
  <c r="P9"/>
  <c r="Q9"/>
  <c r="R8"/>
  <c r="S8"/>
  <c r="T8"/>
  <c r="R9"/>
  <c r="S9"/>
  <c r="T9"/>
  <c r="P10"/>
  <c r="Q10"/>
  <c r="P11"/>
  <c r="Q11"/>
  <c r="R10"/>
  <c r="S10"/>
  <c r="T10"/>
  <c r="R11"/>
  <c r="S11"/>
  <c r="T11"/>
  <c r="P12"/>
  <c r="Q12"/>
  <c r="P13"/>
  <c r="Q13"/>
  <c r="R12"/>
  <c r="S12"/>
  <c r="T12"/>
  <c r="R13"/>
  <c r="S13"/>
  <c r="T13"/>
  <c r="P30"/>
  <c r="Q30"/>
  <c r="P31"/>
  <c r="Q31"/>
  <c r="R30"/>
  <c r="S30"/>
  <c r="T30"/>
  <c r="R31"/>
  <c r="S31"/>
  <c r="T31"/>
  <c r="P32"/>
  <c r="Q32"/>
  <c r="P33"/>
  <c r="Q33"/>
  <c r="R32"/>
  <c r="S32"/>
  <c r="T32"/>
  <c r="R33"/>
  <c r="S33"/>
  <c r="T33"/>
  <c r="P25"/>
  <c r="Q25"/>
  <c r="P24"/>
  <c r="Q24"/>
  <c r="R24"/>
  <c r="S24"/>
  <c r="T24"/>
  <c r="R25"/>
  <c r="S25"/>
  <c r="T25"/>
  <c r="P29"/>
  <c r="Q29"/>
  <c r="P28"/>
  <c r="Q28"/>
  <c r="R28"/>
  <c r="S28"/>
  <c r="T28"/>
  <c r="R29"/>
  <c r="S29"/>
  <c r="T29"/>
  <c r="P35"/>
  <c r="Q35"/>
  <c r="P34"/>
  <c r="Q34"/>
  <c r="R34"/>
  <c r="S34"/>
  <c r="T34"/>
  <c r="R35"/>
  <c r="S35"/>
  <c r="T35"/>
  <c r="P15"/>
  <c r="Q15"/>
  <c r="P14"/>
  <c r="Q14"/>
  <c r="R14"/>
  <c r="S14"/>
  <c r="T14"/>
  <c r="R15"/>
  <c r="S15"/>
  <c r="T15"/>
  <c r="P17"/>
  <c r="Q17"/>
  <c r="P16"/>
  <c r="Q16"/>
  <c r="R16"/>
  <c r="S16"/>
  <c r="T16"/>
  <c r="R17"/>
  <c r="S17"/>
  <c r="T17"/>
  <c r="P19"/>
  <c r="Q19"/>
  <c r="P18"/>
  <c r="Q18"/>
  <c r="R18"/>
  <c r="S18"/>
  <c r="T18"/>
  <c r="R19"/>
  <c r="S19"/>
  <c r="T19"/>
  <c r="P21"/>
  <c r="Q21"/>
  <c r="P20"/>
  <c r="Q20"/>
  <c r="R20"/>
  <c r="S20"/>
  <c r="T20"/>
  <c r="R21"/>
  <c r="S21"/>
  <c r="T21"/>
  <c r="P27"/>
  <c r="Q27"/>
  <c r="P26"/>
  <c r="Q26"/>
  <c r="R26"/>
  <c r="S26"/>
  <c r="T26"/>
  <c r="R27"/>
  <c r="S27"/>
  <c r="T27"/>
  <c r="R7"/>
  <c r="S7"/>
  <c r="T7"/>
  <c r="P22"/>
  <c r="Q22"/>
  <c r="P23"/>
  <c r="Q23"/>
  <c r="R22"/>
  <c r="S22"/>
  <c r="T22"/>
  <c r="R23"/>
  <c r="S23"/>
  <c r="T23"/>
  <c r="U6"/>
  <c r="W6"/>
  <c r="X6"/>
  <c r="D37"/>
  <c r="H37"/>
  <c r="K37"/>
  <c r="L37"/>
  <c r="M37"/>
  <c r="E37"/>
  <c r="F37"/>
  <c r="G37"/>
  <c r="I37"/>
  <c r="J37"/>
  <c r="N37"/>
  <c r="O37"/>
  <c r="P37"/>
  <c r="P38"/>
  <c r="U7"/>
  <c r="C8"/>
  <c r="W8"/>
  <c r="X8"/>
  <c r="C10"/>
  <c r="W10"/>
  <c r="X10"/>
  <c r="C12"/>
  <c r="W12"/>
  <c r="X12"/>
  <c r="C14"/>
  <c r="W14"/>
  <c r="X14"/>
  <c r="C16"/>
  <c r="W16"/>
  <c r="X16"/>
  <c r="W18"/>
  <c r="X18"/>
  <c r="W20"/>
  <c r="X20"/>
  <c r="W22"/>
  <c r="X22"/>
  <c r="W24"/>
  <c r="X24"/>
  <c r="W26"/>
  <c r="X26"/>
  <c r="W28"/>
  <c r="X28"/>
  <c r="W30"/>
  <c r="X30"/>
  <c r="W32"/>
  <c r="X32"/>
  <c r="W34"/>
  <c r="X34"/>
  <c r="F37" i="4"/>
  <c r="D37"/>
  <c r="E37"/>
  <c r="G37"/>
  <c r="H37"/>
  <c r="I37"/>
  <c r="K37"/>
  <c r="L37"/>
  <c r="M37"/>
  <c r="N37"/>
  <c r="O37"/>
  <c r="P37"/>
  <c r="P38"/>
  <c r="P35"/>
  <c r="Q35"/>
  <c r="X34"/>
  <c r="P34"/>
  <c r="Q34"/>
  <c r="P33"/>
  <c r="Q33"/>
  <c r="X32"/>
  <c r="P32"/>
  <c r="Q32"/>
  <c r="P31"/>
  <c r="Q31"/>
  <c r="X30"/>
  <c r="P30"/>
  <c r="Q30"/>
  <c r="P29"/>
  <c r="Q29"/>
  <c r="X28"/>
  <c r="P28"/>
  <c r="Q28"/>
  <c r="P27"/>
  <c r="Q27"/>
  <c r="X26"/>
  <c r="P26"/>
  <c r="Q26"/>
  <c r="P25"/>
  <c r="Q25"/>
  <c r="X24"/>
  <c r="P24"/>
  <c r="Q24"/>
  <c r="P23"/>
  <c r="Q23"/>
  <c r="X22"/>
  <c r="P22"/>
  <c r="Q22"/>
  <c r="P21"/>
  <c r="Q21"/>
  <c r="X20"/>
  <c r="P20"/>
  <c r="Q20"/>
  <c r="P19"/>
  <c r="Q19"/>
  <c r="X18"/>
  <c r="P18"/>
  <c r="Q18"/>
  <c r="P17"/>
  <c r="Q17"/>
  <c r="C16"/>
  <c r="X16"/>
  <c r="P16"/>
  <c r="Q16"/>
  <c r="P15"/>
  <c r="Q15"/>
  <c r="C14"/>
  <c r="X14"/>
  <c r="P14"/>
  <c r="Q14"/>
  <c r="P13"/>
  <c r="Q13"/>
  <c r="P12"/>
  <c r="Q12"/>
  <c r="C12"/>
  <c r="X12"/>
  <c r="P11"/>
  <c r="Q11"/>
  <c r="P10"/>
  <c r="Q10"/>
  <c r="C10"/>
  <c r="X10"/>
  <c r="P9"/>
  <c r="Q9"/>
  <c r="C8"/>
  <c r="X8"/>
  <c r="P8"/>
  <c r="Q8"/>
  <c r="P7"/>
  <c r="Q7"/>
  <c r="X6"/>
  <c r="P6"/>
  <c r="Q6"/>
  <c r="O4" i="3"/>
  <c r="O38"/>
  <c r="N4"/>
  <c r="N38"/>
  <c r="K4"/>
  <c r="L4"/>
  <c r="H4"/>
  <c r="I4"/>
  <c r="I38"/>
  <c r="D4"/>
  <c r="D38"/>
  <c r="X33"/>
  <c r="X31"/>
  <c r="X29"/>
  <c r="X27"/>
  <c r="X25"/>
  <c r="X23"/>
  <c r="X21"/>
  <c r="X19"/>
  <c r="X17"/>
  <c r="C15"/>
  <c r="X15"/>
  <c r="X13"/>
  <c r="C13"/>
  <c r="C11"/>
  <c r="X11"/>
  <c r="C9"/>
  <c r="X9"/>
  <c r="C7"/>
  <c r="X7"/>
  <c r="X5"/>
  <c r="O36" i="2"/>
  <c r="N36"/>
  <c r="M36"/>
  <c r="L36"/>
  <c r="K36"/>
  <c r="J36"/>
  <c r="I36"/>
  <c r="H36"/>
  <c r="G36"/>
  <c r="F36"/>
  <c r="E36"/>
  <c r="D36"/>
  <c r="K36" i="1"/>
  <c r="J36"/>
  <c r="I36"/>
  <c r="H36"/>
  <c r="G36"/>
  <c r="F36"/>
  <c r="E36"/>
  <c r="D36"/>
  <c r="P32" i="2"/>
  <c r="Q32"/>
  <c r="X31"/>
  <c r="P31"/>
  <c r="Q31"/>
  <c r="P30"/>
  <c r="Q30"/>
  <c r="X29"/>
  <c r="P29"/>
  <c r="Q29"/>
  <c r="P28"/>
  <c r="Q28"/>
  <c r="X27"/>
  <c r="P27"/>
  <c r="Q27"/>
  <c r="P26"/>
  <c r="Q26"/>
  <c r="X25"/>
  <c r="P25"/>
  <c r="Q25"/>
  <c r="P24"/>
  <c r="Q24"/>
  <c r="X23"/>
  <c r="P23"/>
  <c r="Q23"/>
  <c r="P22"/>
  <c r="Q22"/>
  <c r="X21"/>
  <c r="P21"/>
  <c r="Q21"/>
  <c r="P20"/>
  <c r="Q20"/>
  <c r="X19"/>
  <c r="P19"/>
  <c r="Q19"/>
  <c r="P18"/>
  <c r="Q18"/>
  <c r="X17"/>
  <c r="P17"/>
  <c r="Q17"/>
  <c r="P16"/>
  <c r="Q16"/>
  <c r="X15"/>
  <c r="P15"/>
  <c r="Q15"/>
  <c r="P14"/>
  <c r="Q14"/>
  <c r="X13"/>
  <c r="P13"/>
  <c r="Q13"/>
  <c r="C13"/>
  <c r="P12"/>
  <c r="Q12"/>
  <c r="P11"/>
  <c r="Q11"/>
  <c r="C11"/>
  <c r="X11"/>
  <c r="P10"/>
  <c r="Q10"/>
  <c r="X9"/>
  <c r="P9"/>
  <c r="Q9"/>
  <c r="C9"/>
  <c r="P8"/>
  <c r="Q8"/>
  <c r="P7"/>
  <c r="Q7"/>
  <c r="C7"/>
  <c r="X7"/>
  <c r="P6"/>
  <c r="Q6"/>
  <c r="X5"/>
  <c r="P5"/>
  <c r="Q5"/>
  <c r="C5"/>
  <c r="P4"/>
  <c r="Q4"/>
  <c r="X3"/>
  <c r="P3"/>
  <c r="Q3"/>
  <c r="L24" i="1"/>
  <c r="M24"/>
  <c r="T23"/>
  <c r="L23"/>
  <c r="M23"/>
  <c r="L22"/>
  <c r="M22"/>
  <c r="T21"/>
  <c r="L21"/>
  <c r="M21"/>
  <c r="T31"/>
  <c r="T29"/>
  <c r="T27"/>
  <c r="T25"/>
  <c r="T19"/>
  <c r="T17"/>
  <c r="T15"/>
  <c r="T13"/>
  <c r="T11"/>
  <c r="T9"/>
  <c r="T7"/>
  <c r="T5"/>
  <c r="T3"/>
  <c r="L32"/>
  <c r="M32"/>
  <c r="L31"/>
  <c r="M31"/>
  <c r="L30"/>
  <c r="M30"/>
  <c r="L29"/>
  <c r="M29"/>
  <c r="L28"/>
  <c r="M28"/>
  <c r="L27"/>
  <c r="M27"/>
  <c r="L26"/>
  <c r="M26"/>
  <c r="L25"/>
  <c r="M25"/>
  <c r="L20"/>
  <c r="M20"/>
  <c r="L19"/>
  <c r="M19"/>
  <c r="L18"/>
  <c r="M18"/>
  <c r="L17"/>
  <c r="M17"/>
  <c r="L16"/>
  <c r="M16"/>
  <c r="L15"/>
  <c r="M15"/>
  <c r="L14"/>
  <c r="M14"/>
  <c r="L13"/>
  <c r="M13"/>
  <c r="L12"/>
  <c r="M12"/>
  <c r="L11"/>
  <c r="M11"/>
  <c r="L10"/>
  <c r="M10"/>
  <c r="L9"/>
  <c r="M9"/>
  <c r="L8"/>
  <c r="M8"/>
  <c r="L7"/>
  <c r="M7"/>
  <c r="L6"/>
  <c r="M6"/>
  <c r="L5"/>
  <c r="M5"/>
  <c r="L4"/>
  <c r="M4"/>
  <c r="L3"/>
  <c r="M3"/>
  <c r="C13"/>
  <c r="C11"/>
  <c r="C9"/>
  <c r="C7"/>
  <c r="C5"/>
  <c r="R10" i="4"/>
  <c r="S10"/>
  <c r="R11"/>
  <c r="R12"/>
  <c r="R13"/>
  <c r="S13"/>
  <c r="T13"/>
  <c r="R6"/>
  <c r="R7"/>
  <c r="S7"/>
  <c r="T7"/>
  <c r="S11"/>
  <c r="T11"/>
  <c r="R14"/>
  <c r="R8"/>
  <c r="R9"/>
  <c r="S9"/>
  <c r="T9"/>
  <c r="R16"/>
  <c r="R17"/>
  <c r="S17"/>
  <c r="T17"/>
  <c r="R18"/>
  <c r="R19"/>
  <c r="S19"/>
  <c r="T19"/>
  <c r="R20"/>
  <c r="R21"/>
  <c r="S21"/>
  <c r="T21"/>
  <c r="R22"/>
  <c r="R23"/>
  <c r="S23"/>
  <c r="T23"/>
  <c r="R24"/>
  <c r="R25"/>
  <c r="S25"/>
  <c r="T25"/>
  <c r="R26"/>
  <c r="R27"/>
  <c r="S27"/>
  <c r="T27"/>
  <c r="R28"/>
  <c r="R29"/>
  <c r="S29"/>
  <c r="T29"/>
  <c r="R30"/>
  <c r="R31"/>
  <c r="S31"/>
  <c r="T31"/>
  <c r="R32"/>
  <c r="R33"/>
  <c r="S33"/>
  <c r="T33"/>
  <c r="R34"/>
  <c r="R35"/>
  <c r="S35"/>
  <c r="T35"/>
  <c r="L38" i="3"/>
  <c r="M4"/>
  <c r="M38"/>
  <c r="E4"/>
  <c r="J4"/>
  <c r="J38"/>
  <c r="H38"/>
  <c r="K38"/>
  <c r="P36" i="2"/>
  <c r="P37"/>
  <c r="L36" i="1"/>
  <c r="L37"/>
  <c r="R5" i="2"/>
  <c r="R6"/>
  <c r="S6"/>
  <c r="R9"/>
  <c r="R10"/>
  <c r="S10"/>
  <c r="R13"/>
  <c r="R14"/>
  <c r="S14"/>
  <c r="R15"/>
  <c r="R16"/>
  <c r="S16"/>
  <c r="R17"/>
  <c r="R18"/>
  <c r="S18"/>
  <c r="R19"/>
  <c r="R20"/>
  <c r="S20"/>
  <c r="R21"/>
  <c r="R22"/>
  <c r="S22"/>
  <c r="R23"/>
  <c r="R24"/>
  <c r="S24"/>
  <c r="R25"/>
  <c r="R26"/>
  <c r="S26"/>
  <c r="R27"/>
  <c r="R28"/>
  <c r="S28"/>
  <c r="R29"/>
  <c r="R30"/>
  <c r="S30"/>
  <c r="R31"/>
  <c r="R32"/>
  <c r="S32"/>
  <c r="R3"/>
  <c r="R4"/>
  <c r="S4"/>
  <c r="R11"/>
  <c r="R7"/>
  <c r="R8"/>
  <c r="S8"/>
  <c r="N23" i="1"/>
  <c r="N24"/>
  <c r="O24"/>
  <c r="N21"/>
  <c r="N22"/>
  <c r="O22"/>
  <c r="N7"/>
  <c r="O7"/>
  <c r="N11"/>
  <c r="N12"/>
  <c r="O12"/>
  <c r="N15"/>
  <c r="O15"/>
  <c r="N19"/>
  <c r="N20"/>
  <c r="O20"/>
  <c r="N27"/>
  <c r="O27"/>
  <c r="N31"/>
  <c r="N32"/>
  <c r="O32"/>
  <c r="N5"/>
  <c r="O5"/>
  <c r="N9"/>
  <c r="N10"/>
  <c r="O10"/>
  <c r="N13"/>
  <c r="O13"/>
  <c r="N17"/>
  <c r="O17"/>
  <c r="N25"/>
  <c r="O25"/>
  <c r="N29"/>
  <c r="N30"/>
  <c r="O30"/>
  <c r="N3"/>
  <c r="S16" i="4"/>
  <c r="S22"/>
  <c r="W22"/>
  <c r="S8"/>
  <c r="S26"/>
  <c r="W26"/>
  <c r="S24"/>
  <c r="S28"/>
  <c r="T26"/>
  <c r="W24"/>
  <c r="T24"/>
  <c r="T10"/>
  <c r="W10"/>
  <c r="S20"/>
  <c r="S18"/>
  <c r="W16"/>
  <c r="T16"/>
  <c r="T8"/>
  <c r="W8"/>
  <c r="R15"/>
  <c r="S15"/>
  <c r="T15"/>
  <c r="S14"/>
  <c r="S6"/>
  <c r="S12"/>
  <c r="S34"/>
  <c r="S32"/>
  <c r="S30"/>
  <c r="F4" i="3"/>
  <c r="E38"/>
  <c r="S21" i="2"/>
  <c r="T21"/>
  <c r="S13"/>
  <c r="T13"/>
  <c r="S29"/>
  <c r="T29"/>
  <c r="S17"/>
  <c r="W17"/>
  <c r="S7"/>
  <c r="T7"/>
  <c r="S25"/>
  <c r="T25"/>
  <c r="S3"/>
  <c r="T3"/>
  <c r="T26"/>
  <c r="T16"/>
  <c r="T6"/>
  <c r="T20"/>
  <c r="T14"/>
  <c r="R12"/>
  <c r="S12"/>
  <c r="S11"/>
  <c r="T22"/>
  <c r="T10"/>
  <c r="T8"/>
  <c r="T32"/>
  <c r="T28"/>
  <c r="T24"/>
  <c r="S9"/>
  <c r="S5"/>
  <c r="S31"/>
  <c r="S27"/>
  <c r="S23"/>
  <c r="S19"/>
  <c r="S15"/>
  <c r="T30"/>
  <c r="T4"/>
  <c r="T18"/>
  <c r="O23" i="1"/>
  <c r="P23"/>
  <c r="O21"/>
  <c r="P21"/>
  <c r="P24"/>
  <c r="P22"/>
  <c r="N8"/>
  <c r="O8"/>
  <c r="P8"/>
  <c r="O11"/>
  <c r="P11"/>
  <c r="O31"/>
  <c r="P31"/>
  <c r="O19"/>
  <c r="P19"/>
  <c r="N18"/>
  <c r="O18"/>
  <c r="N14"/>
  <c r="O14"/>
  <c r="P14"/>
  <c r="N28"/>
  <c r="O28"/>
  <c r="P28"/>
  <c r="O29"/>
  <c r="P29"/>
  <c r="N16"/>
  <c r="O16"/>
  <c r="P16"/>
  <c r="O9"/>
  <c r="S9"/>
  <c r="P30"/>
  <c r="P10"/>
  <c r="P25"/>
  <c r="S25"/>
  <c r="P5"/>
  <c r="S5"/>
  <c r="P17"/>
  <c r="S17"/>
  <c r="P12"/>
  <c r="P32"/>
  <c r="P20"/>
  <c r="N26"/>
  <c r="O26"/>
  <c r="N6"/>
  <c r="O6"/>
  <c r="P7"/>
  <c r="S7"/>
  <c r="P13"/>
  <c r="S13"/>
  <c r="P27"/>
  <c r="S27"/>
  <c r="P15"/>
  <c r="S15"/>
  <c r="O3"/>
  <c r="N4"/>
  <c r="O4"/>
  <c r="T22" i="4"/>
  <c r="W30"/>
  <c r="T30"/>
  <c r="T6"/>
  <c r="W6"/>
  <c r="W20"/>
  <c r="T20"/>
  <c r="W32"/>
  <c r="T32"/>
  <c r="W14"/>
  <c r="T14"/>
  <c r="W28"/>
  <c r="T28"/>
  <c r="W34"/>
  <c r="T34"/>
  <c r="W12"/>
  <c r="T12"/>
  <c r="W18"/>
  <c r="T18"/>
  <c r="G4" i="3"/>
  <c r="G38"/>
  <c r="F38"/>
  <c r="W13" i="2"/>
  <c r="W21"/>
  <c r="W7"/>
  <c r="W25"/>
  <c r="T17"/>
  <c r="W3"/>
  <c r="W29"/>
  <c r="W27"/>
  <c r="T27"/>
  <c r="W15"/>
  <c r="T15"/>
  <c r="W31"/>
  <c r="T31"/>
  <c r="W19"/>
  <c r="T19"/>
  <c r="W5"/>
  <c r="T5"/>
  <c r="W11"/>
  <c r="T11"/>
  <c r="W23"/>
  <c r="T23"/>
  <c r="W9"/>
  <c r="T9"/>
  <c r="T12"/>
  <c r="S23" i="1"/>
  <c r="S21"/>
  <c r="S11"/>
  <c r="S31"/>
  <c r="S19"/>
  <c r="P18"/>
  <c r="S29"/>
  <c r="P9"/>
  <c r="P4"/>
  <c r="P6"/>
  <c r="P3"/>
  <c r="S3"/>
  <c r="P26"/>
  <c r="P15" i="3"/>
  <c r="Q15"/>
  <c r="P31"/>
  <c r="Q31"/>
  <c r="P18"/>
  <c r="Q18"/>
  <c r="P10"/>
  <c r="Q10"/>
  <c r="P16"/>
  <c r="Q16"/>
  <c r="P9"/>
  <c r="Q9"/>
  <c r="P29"/>
  <c r="Q29"/>
  <c r="P28"/>
  <c r="Q28"/>
  <c r="P12"/>
  <c r="Q12"/>
  <c r="P23"/>
  <c r="Q23"/>
  <c r="P13"/>
  <c r="Q13"/>
  <c r="P33"/>
  <c r="Q33"/>
  <c r="P22"/>
  <c r="Q22"/>
  <c r="P34"/>
  <c r="Q34"/>
  <c r="P25"/>
  <c r="Q25"/>
  <c r="P14"/>
  <c r="Q14"/>
  <c r="P11"/>
  <c r="Q11"/>
  <c r="R11"/>
  <c r="P5"/>
  <c r="Q5"/>
  <c r="P17"/>
  <c r="Q17"/>
  <c r="P20"/>
  <c r="Q20"/>
  <c r="P32"/>
  <c r="Q32"/>
  <c r="P27"/>
  <c r="Q27"/>
  <c r="P6"/>
  <c r="Q6"/>
  <c r="P19"/>
  <c r="Q19"/>
  <c r="P21"/>
  <c r="Q21"/>
  <c r="P7"/>
  <c r="Q7"/>
  <c r="P24"/>
  <c r="Q24"/>
  <c r="P26"/>
  <c r="Q26"/>
  <c r="P8"/>
  <c r="Q8"/>
  <c r="P30"/>
  <c r="Q30"/>
  <c r="P38"/>
  <c r="P39"/>
  <c r="U3" i="2"/>
  <c r="U4"/>
  <c r="Q3" i="1"/>
  <c r="Q4"/>
  <c r="R21" i="3"/>
  <c r="R22"/>
  <c r="S22"/>
  <c r="T22"/>
  <c r="R17"/>
  <c r="S17"/>
  <c r="R9"/>
  <c r="R10"/>
  <c r="S10"/>
  <c r="T10"/>
  <c r="R31"/>
  <c r="R32"/>
  <c r="S32"/>
  <c r="T32"/>
  <c r="R19"/>
  <c r="R20"/>
  <c r="S20"/>
  <c r="T20"/>
  <c r="R27"/>
  <c r="R28"/>
  <c r="S28"/>
  <c r="T28"/>
  <c r="R15"/>
  <c r="R16"/>
  <c r="S16"/>
  <c r="T16"/>
  <c r="R25"/>
  <c r="R26"/>
  <c r="S26"/>
  <c r="T26"/>
  <c r="R29"/>
  <c r="R30"/>
  <c r="S30"/>
  <c r="T30"/>
  <c r="R5"/>
  <c r="R6"/>
  <c r="S6"/>
  <c r="T6"/>
  <c r="R13"/>
  <c r="S13"/>
  <c r="R33"/>
  <c r="R34"/>
  <c r="S34"/>
  <c r="T34"/>
  <c r="R23"/>
  <c r="S23"/>
  <c r="R7"/>
  <c r="R8"/>
  <c r="S8"/>
  <c r="T8"/>
  <c r="R12"/>
  <c r="S12"/>
  <c r="T12"/>
  <c r="S11"/>
  <c r="S31"/>
  <c r="W31"/>
  <c r="S21"/>
  <c r="T21"/>
  <c r="R18"/>
  <c r="S18"/>
  <c r="T18"/>
  <c r="S9"/>
  <c r="W9"/>
  <c r="S19"/>
  <c r="W19"/>
  <c r="S15"/>
  <c r="T15"/>
  <c r="S5"/>
  <c r="T5"/>
  <c r="R14"/>
  <c r="S14"/>
  <c r="T14"/>
  <c r="S25"/>
  <c r="W25"/>
  <c r="S27"/>
  <c r="S29"/>
  <c r="T29"/>
  <c r="R24"/>
  <c r="S24"/>
  <c r="T24"/>
  <c r="S33"/>
  <c r="W33"/>
  <c r="W21"/>
  <c r="S7"/>
  <c r="T7"/>
  <c r="T23"/>
  <c r="W23"/>
  <c r="W13"/>
  <c r="T13"/>
  <c r="T17"/>
  <c r="W17"/>
  <c r="T11"/>
  <c r="W11"/>
  <c r="T31"/>
  <c r="T9"/>
  <c r="T19"/>
  <c r="W5"/>
  <c r="W15"/>
  <c r="W29"/>
  <c r="T25"/>
  <c r="T27"/>
  <c r="W27"/>
  <c r="T33"/>
  <c r="W7"/>
  <c r="U5"/>
  <c r="U6"/>
  <c r="U6" i="4"/>
  <c r="U7"/>
</calcChain>
</file>

<file path=xl/sharedStrings.xml><?xml version="1.0" encoding="utf-8"?>
<sst xmlns="http://schemas.openxmlformats.org/spreadsheetml/2006/main" count="367" uniqueCount="51">
  <si>
    <t>B</t>
  </si>
  <si>
    <t>front</t>
  </si>
  <si>
    <t>back</t>
  </si>
  <si>
    <t>Bi</t>
  </si>
  <si>
    <t>Be:</t>
  </si>
  <si>
    <t>BE</t>
  </si>
  <si>
    <t>Bii</t>
  </si>
  <si>
    <t>Biii</t>
  </si>
  <si>
    <t>Bie:</t>
  </si>
  <si>
    <t>BiE</t>
  </si>
  <si>
    <t>F</t>
  </si>
  <si>
    <t>FB</t>
  </si>
  <si>
    <t>BF</t>
  </si>
  <si>
    <t>FBi</t>
  </si>
  <si>
    <t>BFi</t>
  </si>
  <si>
    <t>Local B</t>
  </si>
  <si>
    <t>Local F</t>
  </si>
  <si>
    <t>Distal B</t>
  </si>
  <si>
    <t>Distal F</t>
  </si>
  <si>
    <t>Local i</t>
  </si>
  <si>
    <t>Distal i</t>
  </si>
  <si>
    <t>Local e:</t>
  </si>
  <si>
    <t>Local E</t>
  </si>
  <si>
    <t>H</t>
  </si>
  <si>
    <t>eH</t>
  </si>
  <si>
    <t>Z</t>
  </si>
  <si>
    <t>p</t>
  </si>
  <si>
    <t>ln p</t>
  </si>
  <si>
    <t>L</t>
  </si>
  <si>
    <t>pred</t>
  </si>
  <si>
    <t>obs</t>
  </si>
  <si>
    <t>Fi</t>
  </si>
  <si>
    <t>Fii</t>
  </si>
  <si>
    <t>B1</t>
  </si>
  <si>
    <t>B2</t>
  </si>
  <si>
    <t>B3</t>
  </si>
  <si>
    <t>B4</t>
  </si>
  <si>
    <t>F1</t>
  </si>
  <si>
    <t>F2</t>
  </si>
  <si>
    <t>F3</t>
  </si>
  <si>
    <t>i1</t>
  </si>
  <si>
    <t>i3</t>
  </si>
  <si>
    <t>i2</t>
  </si>
  <si>
    <t>e:1</t>
  </si>
  <si>
    <t>E1</t>
  </si>
  <si>
    <t>B fade</t>
  </si>
  <si>
    <t>F fade</t>
  </si>
  <si>
    <t xml:space="preserve">F1 </t>
  </si>
  <si>
    <t xml:space="preserve">i1 </t>
  </si>
  <si>
    <t>I fade</t>
  </si>
  <si>
    <t>k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</si>
</sst>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sz val="11"/>
      <color indexed="10"/>
      <name val="Calibri"/>
      <family val="2"/>
    </font>
    <font>
      <b/>
      <sz val="11"/>
      <color indexed="10"/>
      <name val="Calibri"/>
      <family val="2"/>
    </font>
    <font>
      <b/>
      <sz val="11"/>
      <color indexed="12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164" fontId="1" fillId="0" borderId="0" xfId="0" applyNumberFormat="1" applyFont="1"/>
    <xf numFmtId="2" fontId="2" fillId="0" borderId="0" xfId="0" applyNumberFormat="1" applyFont="1" applyAlignment="1">
      <alignment horizontal="center"/>
    </xf>
    <xf numFmtId="11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scatterChart>
        <c:scatterStyle val="lineMarker"/>
        <c:ser>
          <c:idx val="0"/>
          <c:order val="0"/>
          <c:tx>
            <c:strRef>
              <c:f>Student!$X$5</c:f>
              <c:strCache>
                <c:ptCount val="1"/>
                <c:pt idx="0">
                  <c:v>obs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Student!$W$6:$W$35</c:f>
              <c:numCache>
                <c:formatCode>0.000</c:formatCode>
                <c:ptCount val="30"/>
                <c:pt idx="0">
                  <c:v>1.1767482405800918E-6</c:v>
                </c:pt>
                <c:pt idx="2">
                  <c:v>8.7741333774181529E-2</c:v>
                </c:pt>
                <c:pt idx="4">
                  <c:v>7.2812919676168958E-2</c:v>
                </c:pt>
                <c:pt idx="6">
                  <c:v>0.89921063838516713</c:v>
                </c:pt>
                <c:pt idx="8">
                  <c:v>0.70470403679623539</c:v>
                </c:pt>
                <c:pt idx="10">
                  <c:v>0.6608463960517027</c:v>
                </c:pt>
                <c:pt idx="12">
                  <c:v>0.99550289765282307</c:v>
                </c:pt>
                <c:pt idx="14">
                  <c:v>0.9952212586322825</c:v>
                </c:pt>
                <c:pt idx="16">
                  <c:v>0.99997038594041454</c:v>
                </c:pt>
                <c:pt idx="18">
                  <c:v>0.99993574808432895</c:v>
                </c:pt>
                <c:pt idx="20">
                  <c:v>0.99381774103034204</c:v>
                </c:pt>
                <c:pt idx="22">
                  <c:v>2.7295163817429094E-3</c:v>
                </c:pt>
                <c:pt idx="24">
                  <c:v>0.99794397648558808</c:v>
                </c:pt>
                <c:pt idx="26">
                  <c:v>8.9537805352647673E-2</c:v>
                </c:pt>
                <c:pt idx="28">
                  <c:v>0.99578467143685578</c:v>
                </c:pt>
              </c:numCache>
            </c:numRef>
          </c:xVal>
          <c:yVal>
            <c:numRef>
              <c:f>Student!$X$6:$X$35</c:f>
              <c:numCache>
                <c:formatCode>0.000</c:formatCode>
                <c:ptCount val="30"/>
                <c:pt idx="0">
                  <c:v>0</c:v>
                </c:pt>
                <c:pt idx="2">
                  <c:v>1.100000000000001E-2</c:v>
                </c:pt>
                <c:pt idx="4">
                  <c:v>0.15500000000000003</c:v>
                </c:pt>
                <c:pt idx="6">
                  <c:v>0.89600000000000002</c:v>
                </c:pt>
                <c:pt idx="8">
                  <c:v>0.77700000000000002</c:v>
                </c:pt>
                <c:pt idx="10">
                  <c:v>0.57899999999999996</c:v>
                </c:pt>
                <c:pt idx="12">
                  <c:v>1</c:v>
                </c:pt>
                <c:pt idx="14">
                  <c:v>1</c:v>
                </c:pt>
                <c:pt idx="16">
                  <c:v>1</c:v>
                </c:pt>
                <c:pt idx="18">
                  <c:v>1</c:v>
                </c:pt>
                <c:pt idx="20">
                  <c:v>1</c:v>
                </c:pt>
                <c:pt idx="22">
                  <c:v>0</c:v>
                </c:pt>
                <c:pt idx="24">
                  <c:v>1</c:v>
                </c:pt>
                <c:pt idx="26">
                  <c:v>0</c:v>
                </c:pt>
                <c:pt idx="28">
                  <c:v>0</c:v>
                </c:pt>
              </c:numCache>
            </c:numRef>
          </c:yVal>
        </c:ser>
        <c:axId val="49900160"/>
        <c:axId val="49918720"/>
      </c:scatterChart>
      <c:valAx>
        <c:axId val="49900160"/>
        <c:scaling>
          <c:orientation val="minMax"/>
          <c:max val="1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9918720"/>
        <c:crosses val="autoZero"/>
        <c:crossBetween val="midCat"/>
      </c:valAx>
      <c:valAx>
        <c:axId val="49918720"/>
        <c:scaling>
          <c:orientation val="minMax"/>
          <c:max val="1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0016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scatterChart>
        <c:scatterStyle val="lineMarker"/>
        <c:ser>
          <c:idx val="0"/>
          <c:order val="0"/>
          <c:tx>
            <c:strRef>
              <c:f>Zymet!$X$5</c:f>
              <c:strCache>
                <c:ptCount val="1"/>
                <c:pt idx="0">
                  <c:v>obs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Zymet!$W$6:$W$35</c:f>
              <c:numCache>
                <c:formatCode>0.000</c:formatCode>
                <c:ptCount val="30"/>
                <c:pt idx="0">
                  <c:v>0.5</c:v>
                </c:pt>
                <c:pt idx="2">
                  <c:v>0.5</c:v>
                </c:pt>
                <c:pt idx="4">
                  <c:v>0.5</c:v>
                </c:pt>
                <c:pt idx="6">
                  <c:v>0.5</c:v>
                </c:pt>
                <c:pt idx="8">
                  <c:v>0.5</c:v>
                </c:pt>
                <c:pt idx="10">
                  <c:v>0.5</c:v>
                </c:pt>
                <c:pt idx="12">
                  <c:v>0.5</c:v>
                </c:pt>
                <c:pt idx="14">
                  <c:v>0.5</c:v>
                </c:pt>
                <c:pt idx="16">
                  <c:v>0.5</c:v>
                </c:pt>
                <c:pt idx="18">
                  <c:v>0.5</c:v>
                </c:pt>
                <c:pt idx="20">
                  <c:v>0.5</c:v>
                </c:pt>
                <c:pt idx="22">
                  <c:v>0.5</c:v>
                </c:pt>
                <c:pt idx="24">
                  <c:v>0.5</c:v>
                </c:pt>
                <c:pt idx="26">
                  <c:v>0.5</c:v>
                </c:pt>
                <c:pt idx="28">
                  <c:v>0.5</c:v>
                </c:pt>
              </c:numCache>
            </c:numRef>
          </c:xVal>
          <c:yVal>
            <c:numRef>
              <c:f>Zymet!$X$6:$X$35</c:f>
              <c:numCache>
                <c:formatCode>0.000</c:formatCode>
                <c:ptCount val="30"/>
                <c:pt idx="0">
                  <c:v>0</c:v>
                </c:pt>
                <c:pt idx="2">
                  <c:v>1.100000000000001E-2</c:v>
                </c:pt>
                <c:pt idx="4">
                  <c:v>0.15500000000000003</c:v>
                </c:pt>
                <c:pt idx="6">
                  <c:v>0.89600000000000002</c:v>
                </c:pt>
                <c:pt idx="8">
                  <c:v>0.77700000000000002</c:v>
                </c:pt>
                <c:pt idx="10">
                  <c:v>0.57899999999999996</c:v>
                </c:pt>
                <c:pt idx="12">
                  <c:v>1</c:v>
                </c:pt>
                <c:pt idx="14">
                  <c:v>1</c:v>
                </c:pt>
                <c:pt idx="16">
                  <c:v>1</c:v>
                </c:pt>
                <c:pt idx="18">
                  <c:v>1</c:v>
                </c:pt>
                <c:pt idx="20">
                  <c:v>1</c:v>
                </c:pt>
                <c:pt idx="22">
                  <c:v>0</c:v>
                </c:pt>
                <c:pt idx="24">
                  <c:v>1</c:v>
                </c:pt>
                <c:pt idx="26">
                  <c:v>0</c:v>
                </c:pt>
                <c:pt idx="28">
                  <c:v>0</c:v>
                </c:pt>
              </c:numCache>
            </c:numRef>
          </c:yVal>
        </c:ser>
        <c:axId val="51131904"/>
        <c:axId val="51133824"/>
      </c:scatterChart>
      <c:valAx>
        <c:axId val="51131904"/>
        <c:scaling>
          <c:orientation val="minMax"/>
          <c:max val="1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1133824"/>
        <c:crosses val="autoZero"/>
        <c:crossBetween val="midCat"/>
      </c:valAx>
      <c:valAx>
        <c:axId val="51133824"/>
        <c:scaling>
          <c:orientation val="minMax"/>
          <c:max val="1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3190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scatterChart>
        <c:scatterStyle val="lineMarker"/>
        <c:ser>
          <c:idx val="0"/>
          <c:order val="0"/>
          <c:tx>
            <c:strRef>
              <c:f>Simple!$T$2</c:f>
              <c:strCache>
                <c:ptCount val="1"/>
                <c:pt idx="0">
                  <c:v>obs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Simple!$S$3:$S$32</c:f>
              <c:numCache>
                <c:formatCode>0.000</c:formatCode>
                <c:ptCount val="30"/>
                <c:pt idx="0">
                  <c:v>6.4770112642386106E-5</c:v>
                </c:pt>
                <c:pt idx="2">
                  <c:v>8.3356513558147868E-2</c:v>
                </c:pt>
                <c:pt idx="4">
                  <c:v>6.64813777975099E-2</c:v>
                </c:pt>
                <c:pt idx="6">
                  <c:v>0.89842186125663337</c:v>
                </c:pt>
                <c:pt idx="8">
                  <c:v>0.71882322632203377</c:v>
                </c:pt>
                <c:pt idx="10">
                  <c:v>0.6668971938458278</c:v>
                </c:pt>
                <c:pt idx="12">
                  <c:v>0.99599434777673035</c:v>
                </c:pt>
                <c:pt idx="14">
                  <c:v>0.98627688746326381</c:v>
                </c:pt>
                <c:pt idx="16">
                  <c:v>0.99999380713283348</c:v>
                </c:pt>
                <c:pt idx="18">
                  <c:v>0.9968015244252536</c:v>
                </c:pt>
                <c:pt idx="20">
                  <c:v>0.99988587489102421</c:v>
                </c:pt>
                <c:pt idx="22">
                  <c:v>7.1755157796598581E-4</c:v>
                </c:pt>
                <c:pt idx="24">
                  <c:v>0.99808914262111104</c:v>
                </c:pt>
                <c:pt idx="26">
                  <c:v>0.50201542268409793</c:v>
                </c:pt>
                <c:pt idx="28">
                  <c:v>0.50201542268409793</c:v>
                </c:pt>
              </c:numCache>
            </c:numRef>
          </c:xVal>
          <c:yVal>
            <c:numRef>
              <c:f>Simple!$T$3:$T$32</c:f>
              <c:numCache>
                <c:formatCode>0.000</c:formatCode>
                <c:ptCount val="30"/>
                <c:pt idx="0">
                  <c:v>0</c:v>
                </c:pt>
                <c:pt idx="2">
                  <c:v>1.100000000000001E-2</c:v>
                </c:pt>
                <c:pt idx="4">
                  <c:v>0.15500000000000003</c:v>
                </c:pt>
                <c:pt idx="6">
                  <c:v>0.89600000000000002</c:v>
                </c:pt>
                <c:pt idx="8">
                  <c:v>0.77700000000000002</c:v>
                </c:pt>
                <c:pt idx="10">
                  <c:v>0.57899999999999996</c:v>
                </c:pt>
                <c:pt idx="12">
                  <c:v>1</c:v>
                </c:pt>
                <c:pt idx="14">
                  <c:v>1</c:v>
                </c:pt>
                <c:pt idx="16">
                  <c:v>1</c:v>
                </c:pt>
                <c:pt idx="18">
                  <c:v>1</c:v>
                </c:pt>
                <c:pt idx="20">
                  <c:v>1</c:v>
                </c:pt>
                <c:pt idx="22">
                  <c:v>0</c:v>
                </c:pt>
                <c:pt idx="24">
                  <c:v>1</c:v>
                </c:pt>
                <c:pt idx="26">
                  <c:v>0</c:v>
                </c:pt>
                <c:pt idx="28">
                  <c:v>1</c:v>
                </c:pt>
              </c:numCache>
            </c:numRef>
          </c:yVal>
        </c:ser>
        <c:axId val="48758144"/>
        <c:axId val="49894912"/>
      </c:scatterChart>
      <c:valAx>
        <c:axId val="48758144"/>
        <c:scaling>
          <c:orientation val="minMax"/>
          <c:max val="1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9894912"/>
        <c:crosses val="autoZero"/>
        <c:crossBetween val="midCat"/>
      </c:valAx>
      <c:valAx>
        <c:axId val="49894912"/>
        <c:scaling>
          <c:orientation val="minMax"/>
          <c:max val="1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5814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scatterChart>
        <c:scatterStyle val="lineMarker"/>
        <c:ser>
          <c:idx val="0"/>
          <c:order val="0"/>
          <c:tx>
            <c:strRef>
              <c:f>Complex!$X$2</c:f>
              <c:strCache>
                <c:ptCount val="1"/>
                <c:pt idx="0">
                  <c:v>obs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Complex!$W$3:$W$32</c:f>
              <c:numCache>
                <c:formatCode>0.000</c:formatCode>
                <c:ptCount val="30"/>
                <c:pt idx="0">
                  <c:v>7.0001214331582523E-6</c:v>
                </c:pt>
                <c:pt idx="2">
                  <c:v>6.547232410664601E-2</c:v>
                </c:pt>
                <c:pt idx="4">
                  <c:v>3.6828065055137638E-2</c:v>
                </c:pt>
                <c:pt idx="6">
                  <c:v>0.89680767905077707</c:v>
                </c:pt>
                <c:pt idx="8">
                  <c:v>0.81082170209708659</c:v>
                </c:pt>
                <c:pt idx="10">
                  <c:v>0.70052523061883087</c:v>
                </c:pt>
                <c:pt idx="12">
                  <c:v>0.99812265748320461</c:v>
                </c:pt>
                <c:pt idx="14">
                  <c:v>0.89877963188760768</c:v>
                </c:pt>
                <c:pt idx="16">
                  <c:v>0.99993643726245973</c:v>
                </c:pt>
                <c:pt idx="18">
                  <c:v>0.99857581187623223</c:v>
                </c:pt>
                <c:pt idx="20">
                  <c:v>0.99931172995890394</c:v>
                </c:pt>
                <c:pt idx="22">
                  <c:v>2.3646436635967414E-3</c:v>
                </c:pt>
                <c:pt idx="24">
                  <c:v>0.99812466947632317</c:v>
                </c:pt>
                <c:pt idx="26">
                  <c:v>6.547232410664601E-2</c:v>
                </c:pt>
                <c:pt idx="28">
                  <c:v>0.99857514759078569</c:v>
                </c:pt>
              </c:numCache>
            </c:numRef>
          </c:xVal>
          <c:yVal>
            <c:numRef>
              <c:f>Complex!$X$3:$X$32</c:f>
              <c:numCache>
                <c:formatCode>0.000</c:formatCode>
                <c:ptCount val="30"/>
                <c:pt idx="0">
                  <c:v>0</c:v>
                </c:pt>
                <c:pt idx="2">
                  <c:v>1.100000000000001E-2</c:v>
                </c:pt>
                <c:pt idx="4">
                  <c:v>0.15500000000000003</c:v>
                </c:pt>
                <c:pt idx="6">
                  <c:v>0.89600000000000002</c:v>
                </c:pt>
                <c:pt idx="8">
                  <c:v>0.77700000000000002</c:v>
                </c:pt>
                <c:pt idx="10">
                  <c:v>0.57899999999999996</c:v>
                </c:pt>
                <c:pt idx="12">
                  <c:v>1</c:v>
                </c:pt>
                <c:pt idx="14">
                  <c:v>1</c:v>
                </c:pt>
                <c:pt idx="16">
                  <c:v>1</c:v>
                </c:pt>
                <c:pt idx="18">
                  <c:v>1</c:v>
                </c:pt>
                <c:pt idx="20">
                  <c:v>1</c:v>
                </c:pt>
                <c:pt idx="22">
                  <c:v>0</c:v>
                </c:pt>
                <c:pt idx="24">
                  <c:v>1</c:v>
                </c:pt>
                <c:pt idx="26">
                  <c:v>0</c:v>
                </c:pt>
                <c:pt idx="28">
                  <c:v>1</c:v>
                </c:pt>
              </c:numCache>
            </c:numRef>
          </c:yVal>
        </c:ser>
        <c:axId val="48714496"/>
        <c:axId val="48716416"/>
      </c:scatterChart>
      <c:valAx>
        <c:axId val="48714496"/>
        <c:scaling>
          <c:orientation val="minMax"/>
          <c:max val="1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8716416"/>
        <c:crosses val="autoZero"/>
        <c:crossBetween val="midCat"/>
      </c:valAx>
      <c:valAx>
        <c:axId val="48716416"/>
        <c:scaling>
          <c:orientation val="minMax"/>
          <c:max val="1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1449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scatterChart>
        <c:scatterStyle val="lineMarker"/>
        <c:ser>
          <c:idx val="0"/>
          <c:order val="0"/>
          <c:tx>
            <c:strRef>
              <c:f>Reparametrize!$X$4</c:f>
              <c:strCache>
                <c:ptCount val="1"/>
                <c:pt idx="0">
                  <c:v>obs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Reparametrize!$W$5:$W$34</c:f>
              <c:numCache>
                <c:formatCode>0.000</c:formatCode>
                <c:ptCount val="30"/>
                <c:pt idx="0">
                  <c:v>3.5229570186741861E-5</c:v>
                </c:pt>
                <c:pt idx="2">
                  <c:v>3.9396560940839848E-2</c:v>
                </c:pt>
                <c:pt idx="4">
                  <c:v>3.5982315881042941E-2</c:v>
                </c:pt>
                <c:pt idx="6">
                  <c:v>0.89647902207296315</c:v>
                </c:pt>
                <c:pt idx="8">
                  <c:v>0.71718377502264274</c:v>
                </c:pt>
                <c:pt idx="10">
                  <c:v>0.69769295551507338</c:v>
                </c:pt>
                <c:pt idx="12">
                  <c:v>0.99813591394615064</c:v>
                </c:pt>
                <c:pt idx="14">
                  <c:v>0.97564033486203683</c:v>
                </c:pt>
                <c:pt idx="16">
                  <c:v>0.99999999438582132</c:v>
                </c:pt>
                <c:pt idx="18">
                  <c:v>0.99614708616670811</c:v>
                </c:pt>
                <c:pt idx="20">
                  <c:v>0.99919886226196819</c:v>
                </c:pt>
                <c:pt idx="22">
                  <c:v>1.8846338639308135E-3</c:v>
                </c:pt>
                <c:pt idx="24">
                  <c:v>0.99999933963759668</c:v>
                </c:pt>
                <c:pt idx="26">
                  <c:v>8.6315243186430274E-2</c:v>
                </c:pt>
                <c:pt idx="28">
                  <c:v>0.96572219203765763</c:v>
                </c:pt>
              </c:numCache>
            </c:numRef>
          </c:xVal>
          <c:yVal>
            <c:numRef>
              <c:f>Reparametrize!$X$5:$X$34</c:f>
              <c:numCache>
                <c:formatCode>0.000</c:formatCode>
                <c:ptCount val="30"/>
                <c:pt idx="0">
                  <c:v>0</c:v>
                </c:pt>
                <c:pt idx="2">
                  <c:v>1.100000000000001E-2</c:v>
                </c:pt>
                <c:pt idx="4">
                  <c:v>0.15500000000000003</c:v>
                </c:pt>
                <c:pt idx="6">
                  <c:v>0.89600000000000002</c:v>
                </c:pt>
                <c:pt idx="8">
                  <c:v>0.77700000000000002</c:v>
                </c:pt>
                <c:pt idx="10">
                  <c:v>0.57899999999999996</c:v>
                </c:pt>
                <c:pt idx="12">
                  <c:v>1</c:v>
                </c:pt>
                <c:pt idx="14">
                  <c:v>1</c:v>
                </c:pt>
                <c:pt idx="16">
                  <c:v>1</c:v>
                </c:pt>
                <c:pt idx="18">
                  <c:v>1</c:v>
                </c:pt>
                <c:pt idx="20">
                  <c:v>1</c:v>
                </c:pt>
                <c:pt idx="22">
                  <c:v>0</c:v>
                </c:pt>
                <c:pt idx="24">
                  <c:v>1</c:v>
                </c:pt>
                <c:pt idx="26">
                  <c:v>0</c:v>
                </c:pt>
                <c:pt idx="28">
                  <c:v>1</c:v>
                </c:pt>
              </c:numCache>
            </c:numRef>
          </c:yVal>
        </c:ser>
        <c:axId val="48742784"/>
        <c:axId val="48744704"/>
      </c:scatterChart>
      <c:valAx>
        <c:axId val="48742784"/>
        <c:scaling>
          <c:orientation val="minMax"/>
          <c:max val="1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8744704"/>
        <c:crosses val="autoZero"/>
        <c:crossBetween val="midCat"/>
      </c:valAx>
      <c:valAx>
        <c:axId val="48744704"/>
        <c:scaling>
          <c:orientation val="minMax"/>
          <c:max val="1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4278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152400</xdr:colOff>
      <xdr:row>3</xdr:row>
      <xdr:rowOff>142875</xdr:rowOff>
    </xdr:from>
    <xdr:to>
      <xdr:col>32</xdr:col>
      <xdr:colOff>209550</xdr:colOff>
      <xdr:row>31</xdr:row>
      <xdr:rowOff>76200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152400</xdr:colOff>
      <xdr:row>3</xdr:row>
      <xdr:rowOff>142875</xdr:rowOff>
    </xdr:from>
    <xdr:to>
      <xdr:col>32</xdr:col>
      <xdr:colOff>209550</xdr:colOff>
      <xdr:row>31</xdr:row>
      <xdr:rowOff>76200</xdr:rowOff>
    </xdr:to>
    <xdr:graphicFrame macro="">
      <xdr:nvGraphicFramePr>
        <xdr:cNvPr id="92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152400</xdr:colOff>
      <xdr:row>0</xdr:row>
      <xdr:rowOff>142875</xdr:rowOff>
    </xdr:from>
    <xdr:to>
      <xdr:col>28</xdr:col>
      <xdr:colOff>209550</xdr:colOff>
      <xdr:row>28</xdr:row>
      <xdr:rowOff>76200</xdr:rowOff>
    </xdr:to>
    <xdr:graphicFrame macro="">
      <xdr:nvGraphicFramePr>
        <xdr:cNvPr id="3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85725</xdr:colOff>
      <xdr:row>5</xdr:row>
      <xdr:rowOff>142875</xdr:rowOff>
    </xdr:from>
    <xdr:to>
      <xdr:col>33</xdr:col>
      <xdr:colOff>352425</xdr:colOff>
      <xdr:row>33</xdr:row>
      <xdr:rowOff>76200</xdr:rowOff>
    </xdr:to>
    <xdr:graphicFrame macro="">
      <xdr:nvGraphicFramePr>
        <xdr:cNvPr id="51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85725</xdr:colOff>
      <xdr:row>7</xdr:row>
      <xdr:rowOff>142875</xdr:rowOff>
    </xdr:from>
    <xdr:to>
      <xdr:col>33</xdr:col>
      <xdr:colOff>352425</xdr:colOff>
      <xdr:row>35</xdr:row>
      <xdr:rowOff>76200</xdr:rowOff>
    </xdr:to>
    <xdr:graphicFrame macro="">
      <xdr:nvGraphicFramePr>
        <xdr:cNvPr id="716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40"/>
  <sheetViews>
    <sheetView workbookViewId="0">
      <selection activeCell="E8" sqref="E8"/>
    </sheetView>
  </sheetViews>
  <sheetFormatPr defaultRowHeight="15"/>
  <cols>
    <col min="4" max="4" width="7.85546875" style="1" customWidth="1"/>
    <col min="5" max="6" width="4.85546875" style="1" customWidth="1"/>
    <col min="7" max="7" width="6.7109375" style="1" customWidth="1"/>
    <col min="8" max="8" width="7.7109375" style="1" customWidth="1"/>
    <col min="9" max="9" width="4.85546875" style="1" customWidth="1"/>
    <col min="10" max="10" width="6" style="1" customWidth="1"/>
    <col min="11" max="15" width="4.85546875" style="1" customWidth="1"/>
    <col min="16" max="16" width="8.28515625" style="1" bestFit="1" customWidth="1"/>
    <col min="17" max="18" width="9.140625" style="1"/>
  </cols>
  <sheetData>
    <row r="1" spans="1:24">
      <c r="A1" t="s">
        <v>50</v>
      </c>
      <c r="B1">
        <v>2</v>
      </c>
    </row>
    <row r="4" spans="1:24">
      <c r="D4" s="1" t="s">
        <v>33</v>
      </c>
      <c r="E4" s="1" t="s">
        <v>34</v>
      </c>
      <c r="F4" s="1" t="s">
        <v>35</v>
      </c>
      <c r="G4" s="1" t="s">
        <v>36</v>
      </c>
      <c r="H4" s="1" t="s">
        <v>37</v>
      </c>
      <c r="I4" s="1" t="s">
        <v>38</v>
      </c>
      <c r="J4" s="1" t="s">
        <v>39</v>
      </c>
      <c r="K4" s="1" t="s">
        <v>44</v>
      </c>
      <c r="L4" s="1" t="s">
        <v>43</v>
      </c>
      <c r="M4" s="1" t="s">
        <v>40</v>
      </c>
      <c r="N4" s="1" t="s">
        <v>42</v>
      </c>
      <c r="O4" s="1" t="s">
        <v>41</v>
      </c>
    </row>
    <row r="5" spans="1:24">
      <c r="D5" s="5">
        <v>13.652754475069168</v>
      </c>
      <c r="E5" s="5">
        <v>4.2423083544595155</v>
      </c>
      <c r="F5" s="5">
        <v>4.1878312632273627</v>
      </c>
      <c r="G5" s="5">
        <v>0</v>
      </c>
      <c r="H5" s="5">
        <v>10.427231708910993</v>
      </c>
      <c r="I5" s="5">
        <v>7.7518568883503676</v>
      </c>
      <c r="J5" s="5">
        <v>0.20015139184593803</v>
      </c>
      <c r="K5" s="5">
        <v>6.4307928539411234</v>
      </c>
      <c r="L5" s="5">
        <v>1.6980464041443137</v>
      </c>
      <c r="M5" s="5">
        <v>1.9007778764122703</v>
      </c>
      <c r="N5" s="5">
        <v>3.1568531770181263</v>
      </c>
      <c r="O5" s="5">
        <v>2.5304114686914065</v>
      </c>
      <c r="P5" s="1" t="s">
        <v>23</v>
      </c>
      <c r="Q5" s="1" t="s">
        <v>24</v>
      </c>
      <c r="R5" s="1" t="s">
        <v>25</v>
      </c>
      <c r="S5" s="1" t="s">
        <v>26</v>
      </c>
      <c r="T5" s="1" t="s">
        <v>27</v>
      </c>
      <c r="U5" s="1" t="s">
        <v>28</v>
      </c>
      <c r="W5" s="1" t="s">
        <v>29</v>
      </c>
      <c r="X5" s="1" t="s">
        <v>30</v>
      </c>
    </row>
    <row r="6" spans="1:24">
      <c r="A6" t="s">
        <v>0</v>
      </c>
      <c r="B6" t="s">
        <v>1</v>
      </c>
      <c r="D6" s="1">
        <v>1</v>
      </c>
      <c r="P6" s="2">
        <f t="shared" ref="P6:P35" si="0">SUMPRODUCT(D$5:O$5,D6:O6)</f>
        <v>13.652754475069168</v>
      </c>
      <c r="Q6" s="2">
        <f>EXP(-P6)</f>
        <v>1.1767496253181428E-6</v>
      </c>
      <c r="R6" s="2">
        <f>SUM(Q6:Q7)</f>
        <v>1.0000011767496253</v>
      </c>
      <c r="S6" s="3">
        <f>Q6/R6</f>
        <v>1.1767482405800918E-6</v>
      </c>
      <c r="T6" s="3">
        <f>LN(S6)</f>
        <v>-13.652755651818101</v>
      </c>
      <c r="U6" s="4">
        <f>SUMPRODUCT(C6:C35,T6:T35)</f>
        <v>-2.1807870747319429</v>
      </c>
      <c r="V6" s="3"/>
      <c r="W6" s="3">
        <f>S6</f>
        <v>1.1767482405800918E-6</v>
      </c>
      <c r="X6" s="3">
        <f>C6/SUM(C6:C7)</f>
        <v>0</v>
      </c>
    </row>
    <row r="7" spans="1:24">
      <c r="B7" t="s">
        <v>2</v>
      </c>
      <c r="C7">
        <v>1</v>
      </c>
      <c r="P7" s="2">
        <f t="shared" si="0"/>
        <v>0</v>
      </c>
      <c r="Q7" s="2">
        <f>EXP(-P7)</f>
        <v>1</v>
      </c>
      <c r="R7" s="2">
        <f>R6</f>
        <v>1.0000011767496253</v>
      </c>
      <c r="S7" s="3">
        <f>Q7/R7</f>
        <v>0.99999882325175948</v>
      </c>
      <c r="T7" s="3">
        <f>LN(S7)</f>
        <v>-1.1767489328854767E-6</v>
      </c>
      <c r="U7" s="3">
        <f>U6-P38</f>
        <v>-2.2262953239417946</v>
      </c>
      <c r="V7" s="3"/>
      <c r="W7" s="3"/>
      <c r="X7" s="3"/>
    </row>
    <row r="8" spans="1:24">
      <c r="A8" t="s">
        <v>3</v>
      </c>
      <c r="B8" t="s">
        <v>1</v>
      </c>
      <c r="C8">
        <f>1-C9</f>
        <v>1.100000000000001E-2</v>
      </c>
      <c r="E8" s="1">
        <v>1</v>
      </c>
      <c r="P8" s="2">
        <f t="shared" si="0"/>
        <v>4.2423083544595155</v>
      </c>
      <c r="Q8" s="2">
        <f t="shared" ref="Q8:Q35" si="1">EXP(-P8)</f>
        <v>1.4374372370140545E-2</v>
      </c>
      <c r="R8" s="2">
        <f>SUM(Q8:Q9)</f>
        <v>0.16382669093150143</v>
      </c>
      <c r="S8" s="3">
        <f t="shared" ref="S8:S35" si="2">Q8/R8</f>
        <v>8.7741333774181529E-2</v>
      </c>
      <c r="T8" s="3">
        <f t="shared" ref="T8:T35" si="3">LN(S8)</f>
        <v>-2.4333621819214799</v>
      </c>
      <c r="U8" s="3"/>
      <c r="V8" s="3"/>
      <c r="W8" s="3">
        <f>S8</f>
        <v>8.7741333774181529E-2</v>
      </c>
      <c r="X8" s="3">
        <f>C8/SUM(C8:C9)</f>
        <v>1.100000000000001E-2</v>
      </c>
    </row>
    <row r="9" spans="1:24">
      <c r="B9" t="s">
        <v>2</v>
      </c>
      <c r="C9">
        <v>0.98899999999999999</v>
      </c>
      <c r="M9" s="1">
        <v>1</v>
      </c>
      <c r="P9" s="2">
        <f t="shared" si="0"/>
        <v>1.9007778764122703</v>
      </c>
      <c r="Q9" s="2">
        <f t="shared" si="1"/>
        <v>0.14945231856136088</v>
      </c>
      <c r="R9" s="2">
        <f>R8</f>
        <v>0.16382669093150143</v>
      </c>
      <c r="S9" s="3">
        <f t="shared" si="2"/>
        <v>0.91225866622581842</v>
      </c>
      <c r="T9" s="3">
        <f t="shared" si="3"/>
        <v>-9.1831703874234658E-2</v>
      </c>
      <c r="U9" s="3">
        <v>-2.1749999999999998</v>
      </c>
      <c r="V9" s="3"/>
      <c r="W9" s="3"/>
      <c r="X9" s="3"/>
    </row>
    <row r="10" spans="1:24">
      <c r="A10" t="s">
        <v>4</v>
      </c>
      <c r="B10" t="s">
        <v>1</v>
      </c>
      <c r="C10">
        <f>1-C11</f>
        <v>0.15500000000000003</v>
      </c>
      <c r="E10" s="1">
        <v>1</v>
      </c>
      <c r="P10" s="2">
        <f t="shared" si="0"/>
        <v>4.2423083544595155</v>
      </c>
      <c r="Q10" s="2">
        <f t="shared" si="1"/>
        <v>1.4374372370140545E-2</v>
      </c>
      <c r="R10" s="2">
        <f>SUM(Q10:Q11)</f>
        <v>0.19741513503468469</v>
      </c>
      <c r="S10" s="3">
        <f t="shared" si="2"/>
        <v>7.2812919676168958E-2</v>
      </c>
      <c r="T10" s="3">
        <f t="shared" si="3"/>
        <v>-2.6198618714458495</v>
      </c>
      <c r="U10" s="3"/>
      <c r="V10" s="3"/>
      <c r="W10" s="3">
        <f>S10</f>
        <v>7.2812919676168958E-2</v>
      </c>
      <c r="X10" s="3">
        <f>C10/SUM(C10:C11)</f>
        <v>0.15500000000000003</v>
      </c>
    </row>
    <row r="11" spans="1:24">
      <c r="B11" t="s">
        <v>2</v>
      </c>
      <c r="C11">
        <v>0.84499999999999997</v>
      </c>
      <c r="L11" s="1">
        <v>1</v>
      </c>
      <c r="P11" s="2">
        <f t="shared" si="0"/>
        <v>1.6980464041443137</v>
      </c>
      <c r="Q11" s="2">
        <f t="shared" si="1"/>
        <v>0.18304076266454414</v>
      </c>
      <c r="R11" s="2">
        <f>R10</f>
        <v>0.19741513503468469</v>
      </c>
      <c r="S11" s="3">
        <f t="shared" si="2"/>
        <v>0.92718708032383101</v>
      </c>
      <c r="T11" s="3">
        <f t="shared" si="3"/>
        <v>-7.559992113064784E-2</v>
      </c>
      <c r="U11" s="3"/>
      <c r="V11" s="3"/>
      <c r="W11" s="3"/>
      <c r="X11" s="3"/>
    </row>
    <row r="12" spans="1:24">
      <c r="A12" t="s">
        <v>5</v>
      </c>
      <c r="B12" t="s">
        <v>1</v>
      </c>
      <c r="C12">
        <f>1-C13</f>
        <v>0.89600000000000002</v>
      </c>
      <c r="E12" s="1">
        <v>1</v>
      </c>
      <c r="P12" s="2">
        <f t="shared" si="0"/>
        <v>4.2423083544595155</v>
      </c>
      <c r="Q12" s="2">
        <f t="shared" si="1"/>
        <v>1.4374372370140545E-2</v>
      </c>
      <c r="R12" s="2">
        <f>SUM(Q12:Q13)</f>
        <v>1.5985545273301625E-2</v>
      </c>
      <c r="S12" s="3">
        <f t="shared" si="2"/>
        <v>0.89921063838516713</v>
      </c>
      <c r="T12" s="3">
        <f t="shared" si="3"/>
        <v>-0.10623796896833704</v>
      </c>
      <c r="U12" s="3"/>
      <c r="V12" s="3"/>
      <c r="W12" s="3">
        <f>S12</f>
        <v>0.89921063838516713</v>
      </c>
      <c r="X12" s="3">
        <f>C12/SUM(C12:C13)</f>
        <v>0.89600000000000002</v>
      </c>
    </row>
    <row r="13" spans="1:24">
      <c r="B13" t="s">
        <v>2</v>
      </c>
      <c r="C13">
        <v>0.104</v>
      </c>
      <c r="K13" s="1">
        <v>1</v>
      </c>
      <c r="P13" s="2">
        <f t="shared" si="0"/>
        <v>6.4307928539411234</v>
      </c>
      <c r="Q13" s="2">
        <f t="shared" si="1"/>
        <v>1.6111729031610808E-3</v>
      </c>
      <c r="R13" s="2">
        <f>R12</f>
        <v>1.5985545273301625E-2</v>
      </c>
      <c r="S13" s="3">
        <f t="shared" si="2"/>
        <v>0.10078936161483293</v>
      </c>
      <c r="T13" s="3">
        <f t="shared" si="3"/>
        <v>-2.2947224684499452</v>
      </c>
      <c r="U13" s="3"/>
      <c r="V13" s="3"/>
      <c r="W13" s="3"/>
      <c r="X13" s="3"/>
    </row>
    <row r="14" spans="1:24">
      <c r="A14" t="s">
        <v>6</v>
      </c>
      <c r="B14" t="s">
        <v>1</v>
      </c>
      <c r="C14">
        <f>1-C15</f>
        <v>0.77700000000000002</v>
      </c>
      <c r="F14" s="1">
        <v>1</v>
      </c>
      <c r="P14" s="2">
        <f t="shared" si="0"/>
        <v>4.1878312632273627</v>
      </c>
      <c r="Q14" s="2">
        <f t="shared" si="1"/>
        <v>1.5179168823447317E-2</v>
      </c>
      <c r="R14" s="2">
        <f>SUM(Q14:Q15)</f>
        <v>2.1539778447212672E-2</v>
      </c>
      <c r="S14" s="3">
        <f t="shared" si="2"/>
        <v>0.70470403679623539</v>
      </c>
      <c r="T14" s="3">
        <f t="shared" si="3"/>
        <v>-0.34997737027584785</v>
      </c>
      <c r="U14" s="3"/>
      <c r="V14" s="3"/>
      <c r="W14" s="3">
        <f>S14</f>
        <v>0.70470403679623539</v>
      </c>
      <c r="X14" s="3">
        <f>C14/SUM(C14:C15)</f>
        <v>0.77700000000000002</v>
      </c>
    </row>
    <row r="15" spans="1:24">
      <c r="B15" t="s">
        <v>2</v>
      </c>
      <c r="C15">
        <v>0.223</v>
      </c>
      <c r="M15" s="1">
        <v>1</v>
      </c>
      <c r="N15" s="1">
        <v>1</v>
      </c>
      <c r="P15" s="2">
        <f t="shared" si="0"/>
        <v>5.0576310534303968</v>
      </c>
      <c r="Q15" s="2">
        <f t="shared" si="1"/>
        <v>6.3606096237653559E-3</v>
      </c>
      <c r="R15" s="2">
        <f>R14</f>
        <v>2.1539778447212672E-2</v>
      </c>
      <c r="S15" s="3">
        <f t="shared" si="2"/>
        <v>0.29529596320376467</v>
      </c>
      <c r="T15" s="3">
        <f t="shared" si="3"/>
        <v>-1.2197771604788819</v>
      </c>
      <c r="U15" s="3"/>
      <c r="V15" s="3"/>
      <c r="W15" s="3"/>
      <c r="X15" s="3"/>
    </row>
    <row r="16" spans="1:24">
      <c r="A16" t="s">
        <v>8</v>
      </c>
      <c r="B16" t="s">
        <v>1</v>
      </c>
      <c r="C16">
        <f>1-C17</f>
        <v>0.57899999999999996</v>
      </c>
      <c r="F16" s="1">
        <v>1</v>
      </c>
      <c r="P16" s="2">
        <f t="shared" si="0"/>
        <v>4.1878312632273627</v>
      </c>
      <c r="Q16" s="2">
        <f t="shared" si="1"/>
        <v>1.5179168823447317E-2</v>
      </c>
      <c r="R16" s="2">
        <f>SUM(Q16:Q17)</f>
        <v>2.2969284411834399E-2</v>
      </c>
      <c r="S16" s="3">
        <f t="shared" si="2"/>
        <v>0.6608463960517027</v>
      </c>
      <c r="T16" s="3">
        <f t="shared" si="3"/>
        <v>-0.41423384729746243</v>
      </c>
      <c r="U16" s="3"/>
      <c r="V16" s="3"/>
      <c r="W16" s="3">
        <f>S16</f>
        <v>0.6608463960517027</v>
      </c>
      <c r="X16" s="3">
        <f>C16/SUM(C16:C17)</f>
        <v>0.57899999999999996</v>
      </c>
    </row>
    <row r="17" spans="1:24">
      <c r="B17" t="s">
        <v>2</v>
      </c>
      <c r="C17">
        <v>0.42099999999999999</v>
      </c>
      <c r="L17" s="1">
        <v>1</v>
      </c>
      <c r="N17" s="1">
        <v>1</v>
      </c>
      <c r="P17" s="2">
        <f t="shared" si="0"/>
        <v>4.8548995811624405</v>
      </c>
      <c r="Q17" s="2">
        <f t="shared" si="1"/>
        <v>7.7901155883870832E-3</v>
      </c>
      <c r="R17" s="2">
        <f>R16</f>
        <v>2.2969284411834399E-2</v>
      </c>
      <c r="S17" s="3">
        <f t="shared" si="2"/>
        <v>0.3391536039482973</v>
      </c>
      <c r="T17" s="3">
        <f t="shared" si="3"/>
        <v>-1.0813021652325403</v>
      </c>
      <c r="U17" s="3"/>
      <c r="V17" s="3"/>
      <c r="W17" s="3"/>
      <c r="X17" s="3"/>
    </row>
    <row r="18" spans="1:24">
      <c r="A18" t="s">
        <v>9</v>
      </c>
      <c r="B18" t="s">
        <v>1</v>
      </c>
      <c r="C18">
        <v>1</v>
      </c>
      <c r="F18" s="1">
        <v>1</v>
      </c>
      <c r="P18" s="2">
        <f t="shared" si="0"/>
        <v>4.1878312632273627</v>
      </c>
      <c r="Q18" s="2">
        <f t="shared" si="1"/>
        <v>1.5179168823447317E-2</v>
      </c>
      <c r="R18" s="2">
        <f>SUM(Q18:Q19)</f>
        <v>1.52477394683998E-2</v>
      </c>
      <c r="S18" s="3">
        <f t="shared" si="2"/>
        <v>0.99550289765282307</v>
      </c>
      <c r="T18" s="3">
        <f t="shared" si="3"/>
        <v>-4.5072447309188121E-3</v>
      </c>
      <c r="U18" s="3"/>
      <c r="V18" s="3"/>
      <c r="W18" s="3">
        <f>S18</f>
        <v>0.99550289765282307</v>
      </c>
      <c r="X18" s="3">
        <f>C18/SUM(C18:C19)</f>
        <v>1</v>
      </c>
    </row>
    <row r="19" spans="1:24">
      <c r="B19" t="s">
        <v>2</v>
      </c>
      <c r="K19" s="1">
        <v>1</v>
      </c>
      <c r="N19" s="1">
        <v>1</v>
      </c>
      <c r="P19" s="2">
        <f t="shared" si="0"/>
        <v>9.5876460309592488</v>
      </c>
      <c r="Q19" s="2">
        <f t="shared" si="1"/>
        <v>6.8570644952482251E-5</v>
      </c>
      <c r="R19" s="2">
        <f>R18</f>
        <v>1.52477394683998E-2</v>
      </c>
      <c r="S19" s="3">
        <f t="shared" si="2"/>
        <v>4.4971023471768777E-3</v>
      </c>
      <c r="T19" s="3">
        <f t="shared" si="3"/>
        <v>-5.4043220124628046</v>
      </c>
      <c r="U19" s="3"/>
      <c r="V19" s="3"/>
      <c r="W19" s="3"/>
      <c r="X19" s="3"/>
    </row>
    <row r="20" spans="1:24">
      <c r="A20" t="s">
        <v>7</v>
      </c>
      <c r="B20" t="s">
        <v>1</v>
      </c>
      <c r="C20">
        <v>1</v>
      </c>
      <c r="G20" s="1">
        <v>1</v>
      </c>
      <c r="P20" s="2">
        <f t="shared" si="0"/>
        <v>0</v>
      </c>
      <c r="Q20" s="2">
        <f t="shared" si="1"/>
        <v>1</v>
      </c>
      <c r="R20" s="2">
        <f>SUM(Q20:Q21)</f>
        <v>1.0048016873898824</v>
      </c>
      <c r="S20" s="3">
        <f t="shared" si="2"/>
        <v>0.9952212586322825</v>
      </c>
      <c r="T20" s="3">
        <f t="shared" si="3"/>
        <v>-4.7901960594897899E-3</v>
      </c>
      <c r="U20" s="3"/>
      <c r="V20" s="3"/>
      <c r="W20" s="3">
        <f>S20</f>
        <v>0.9952212586322825</v>
      </c>
      <c r="X20" s="3">
        <f>C20/SUM(C20:C21)</f>
        <v>1</v>
      </c>
    </row>
    <row r="21" spans="1:24">
      <c r="B21" t="s">
        <v>2</v>
      </c>
      <c r="M21" s="1">
        <v>1</v>
      </c>
      <c r="N21" s="1">
        <v>1</v>
      </c>
      <c r="O21" s="1">
        <f>1/(3^$B$1)</f>
        <v>0.1111111111111111</v>
      </c>
      <c r="P21" s="2">
        <f t="shared" si="0"/>
        <v>5.3387878832849971</v>
      </c>
      <c r="Q21" s="2">
        <f t="shared" si="1"/>
        <v>4.8016873898824707E-3</v>
      </c>
      <c r="R21" s="2">
        <f>R20</f>
        <v>1.0048016873898824</v>
      </c>
      <c r="S21" s="3">
        <f t="shared" si="2"/>
        <v>4.778741367717592E-3</v>
      </c>
      <c r="T21" s="3">
        <f t="shared" si="3"/>
        <v>-5.3435780793444874</v>
      </c>
      <c r="U21" s="3"/>
      <c r="V21" s="3"/>
      <c r="W21" s="3"/>
      <c r="X21" s="3"/>
    </row>
    <row r="22" spans="1:24">
      <c r="A22" t="s">
        <v>10</v>
      </c>
      <c r="B22" t="s">
        <v>1</v>
      </c>
      <c r="C22">
        <v>1</v>
      </c>
      <c r="P22" s="2">
        <f t="shared" si="0"/>
        <v>0</v>
      </c>
      <c r="Q22" s="2">
        <f t="shared" si="1"/>
        <v>1</v>
      </c>
      <c r="R22" s="2">
        <f>SUM(Q22:Q23)</f>
        <v>1.0000296149366039</v>
      </c>
      <c r="S22" s="3">
        <f t="shared" si="2"/>
        <v>0.99997038594041454</v>
      </c>
      <c r="T22" s="3">
        <f t="shared" si="3"/>
        <v>-2.961449809037868E-5</v>
      </c>
      <c r="U22" s="3"/>
      <c r="V22" s="3"/>
      <c r="W22" s="3">
        <f>S22</f>
        <v>0.99997038594041454</v>
      </c>
      <c r="X22" s="3">
        <f>C22/SUM(C22:C23)</f>
        <v>1</v>
      </c>
    </row>
    <row r="23" spans="1:24">
      <c r="B23" t="s">
        <v>2</v>
      </c>
      <c r="H23" s="1">
        <v>1</v>
      </c>
      <c r="P23" s="2">
        <f t="shared" si="0"/>
        <v>10.427231708910993</v>
      </c>
      <c r="Q23" s="2">
        <f t="shared" si="1"/>
        <v>2.9614936603958559E-5</v>
      </c>
      <c r="R23" s="2">
        <f>R22</f>
        <v>1.0000296149366039</v>
      </c>
      <c r="S23" s="3">
        <f t="shared" si="2"/>
        <v>2.9614059585461353E-5</v>
      </c>
      <c r="T23" s="3">
        <f t="shared" si="3"/>
        <v>-10.427261323409084</v>
      </c>
      <c r="U23" s="3"/>
      <c r="V23" s="3"/>
      <c r="W23" s="3"/>
      <c r="X23" s="3"/>
    </row>
    <row r="24" spans="1:24">
      <c r="A24" t="s">
        <v>31</v>
      </c>
      <c r="B24" t="s">
        <v>1</v>
      </c>
      <c r="C24">
        <v>1</v>
      </c>
      <c r="P24" s="2">
        <f t="shared" si="0"/>
        <v>0</v>
      </c>
      <c r="Q24" s="2">
        <f t="shared" si="1"/>
        <v>1</v>
      </c>
      <c r="R24" s="2">
        <f>SUM(Q24:Q25)</f>
        <v>1.000064256044245</v>
      </c>
      <c r="S24" s="3">
        <f t="shared" si="2"/>
        <v>0.99993574808432895</v>
      </c>
      <c r="T24" s="3">
        <f t="shared" si="3"/>
        <v>-6.4253979913809353E-5</v>
      </c>
      <c r="U24" s="3"/>
      <c r="V24" s="3"/>
      <c r="W24" s="3">
        <f>S24</f>
        <v>0.99993574808432895</v>
      </c>
      <c r="X24" s="3">
        <f>C24/SUM(C24:C25)</f>
        <v>1</v>
      </c>
    </row>
    <row r="25" spans="1:24">
      <c r="B25" t="s">
        <v>2</v>
      </c>
      <c r="I25" s="1">
        <v>1</v>
      </c>
      <c r="M25" s="1">
        <v>1</v>
      </c>
      <c r="P25" s="2">
        <f t="shared" si="0"/>
        <v>9.652634764762638</v>
      </c>
      <c r="Q25" s="2">
        <f t="shared" si="1"/>
        <v>6.4256044244925082E-5</v>
      </c>
      <c r="R25" s="2">
        <f>R24</f>
        <v>1.000064256044245</v>
      </c>
      <c r="S25" s="3">
        <f t="shared" si="2"/>
        <v>6.4251915670988908E-5</v>
      </c>
      <c r="T25" s="3">
        <f t="shared" si="3"/>
        <v>-9.6526990187425525</v>
      </c>
      <c r="U25" s="3"/>
      <c r="V25" s="3"/>
      <c r="W25" s="3"/>
      <c r="X25" s="3"/>
    </row>
    <row r="26" spans="1:24">
      <c r="A26" t="s">
        <v>32</v>
      </c>
      <c r="B26" t="s">
        <v>1</v>
      </c>
      <c r="C26">
        <v>1</v>
      </c>
      <c r="P26" s="2">
        <f t="shared" si="0"/>
        <v>0</v>
      </c>
      <c r="Q26" s="2">
        <f t="shared" si="1"/>
        <v>1</v>
      </c>
      <c r="R26" s="2">
        <f>SUM(Q26:Q27)</f>
        <v>1.0062207170534594</v>
      </c>
      <c r="S26" s="3">
        <f t="shared" si="2"/>
        <v>0.99381774103034204</v>
      </c>
      <c r="T26" s="3">
        <f t="shared" si="3"/>
        <v>-6.2014482623068169E-3</v>
      </c>
      <c r="U26" s="3"/>
      <c r="V26" s="3"/>
      <c r="W26" s="3">
        <f>S26</f>
        <v>0.99381774103034204</v>
      </c>
      <c r="X26" s="3">
        <f>C26/SUM(C26:C27)</f>
        <v>1</v>
      </c>
    </row>
    <row r="27" spans="1:24">
      <c r="B27" t="s">
        <v>2</v>
      </c>
      <c r="J27" s="1">
        <f>1/(3^$B$1)</f>
        <v>0.1111111111111111</v>
      </c>
      <c r="M27" s="1">
        <v>1</v>
      </c>
      <c r="N27" s="1">
        <v>1</v>
      </c>
      <c r="P27" s="2">
        <f t="shared" si="0"/>
        <v>5.0798700969688344</v>
      </c>
      <c r="Q27" s="2">
        <f t="shared" si="1"/>
        <v>6.2207170534594432E-3</v>
      </c>
      <c r="R27" s="2">
        <f>R26</f>
        <v>1.0062207170534594</v>
      </c>
      <c r="S27" s="3">
        <f t="shared" si="2"/>
        <v>6.1822589696579897E-3</v>
      </c>
      <c r="T27" s="3">
        <f t="shared" si="3"/>
        <v>-5.0860715452311416</v>
      </c>
      <c r="U27" s="3"/>
      <c r="V27" s="3"/>
      <c r="W27" s="3"/>
      <c r="X27" s="3"/>
    </row>
    <row r="28" spans="1:24">
      <c r="A28" t="s">
        <v>11</v>
      </c>
      <c r="B28" t="s">
        <v>1</v>
      </c>
      <c r="D28" s="1">
        <v>1</v>
      </c>
      <c r="P28" s="2">
        <f t="shared" si="0"/>
        <v>13.652754475069168</v>
      </c>
      <c r="Q28" s="2">
        <f t="shared" si="1"/>
        <v>1.1767496253181428E-6</v>
      </c>
      <c r="R28" s="2">
        <f>SUM(Q28:Q29)</f>
        <v>4.3112019154350686E-4</v>
      </c>
      <c r="S28" s="3">
        <f t="shared" si="2"/>
        <v>2.7295163817429094E-3</v>
      </c>
      <c r="T28" s="3">
        <f t="shared" si="3"/>
        <v>-5.9036308350228248</v>
      </c>
      <c r="U28" s="3"/>
      <c r="V28" s="3"/>
      <c r="W28" s="3">
        <f>S28</f>
        <v>2.7295163817429094E-3</v>
      </c>
      <c r="X28" s="3">
        <f>C28/SUM(C28:C29)</f>
        <v>0</v>
      </c>
    </row>
    <row r="29" spans="1:24">
      <c r="B29" t="s">
        <v>2</v>
      </c>
      <c r="C29">
        <v>1</v>
      </c>
      <c r="I29" s="1">
        <v>1</v>
      </c>
      <c r="P29" s="2">
        <f t="shared" si="0"/>
        <v>7.7518568883503676</v>
      </c>
      <c r="Q29" s="2">
        <f t="shared" si="1"/>
        <v>4.2994344191818874E-4</v>
      </c>
      <c r="R29" s="2">
        <f>R28</f>
        <v>4.3112019154350686E-4</v>
      </c>
      <c r="S29" s="3">
        <f t="shared" si="2"/>
        <v>0.9972704836182571</v>
      </c>
      <c r="T29" s="3">
        <f t="shared" si="3"/>
        <v>-2.7332483040242465E-3</v>
      </c>
      <c r="U29" s="3"/>
      <c r="V29" s="3"/>
      <c r="W29" s="3"/>
      <c r="X29" s="3"/>
    </row>
    <row r="30" spans="1:24">
      <c r="A30" t="s">
        <v>12</v>
      </c>
      <c r="B30" t="s">
        <v>1</v>
      </c>
      <c r="C30">
        <v>1</v>
      </c>
      <c r="E30" s="1">
        <v>1</v>
      </c>
      <c r="P30" s="2">
        <f t="shared" si="0"/>
        <v>4.2423083544595155</v>
      </c>
      <c r="Q30" s="2">
        <f t="shared" si="1"/>
        <v>1.4374372370140545E-2</v>
      </c>
      <c r="R30" s="2">
        <f>SUM(Q30:Q31)</f>
        <v>1.4403987306744503E-2</v>
      </c>
      <c r="S30" s="3">
        <f t="shared" si="2"/>
        <v>0.99794397648558808</v>
      </c>
      <c r="T30" s="3">
        <f t="shared" si="3"/>
        <v>-2.0581400323291671E-3</v>
      </c>
      <c r="U30" s="3"/>
      <c r="V30" s="3"/>
      <c r="W30" s="3">
        <f>S30</f>
        <v>0.99794397648558808</v>
      </c>
      <c r="X30" s="3">
        <f>C30/SUM(C30:C31)</f>
        <v>1</v>
      </c>
    </row>
    <row r="31" spans="1:24">
      <c r="B31" t="s">
        <v>2</v>
      </c>
      <c r="H31" s="1">
        <v>1</v>
      </c>
      <c r="P31" s="2">
        <f t="shared" si="0"/>
        <v>10.427231708910993</v>
      </c>
      <c r="Q31" s="2">
        <f t="shared" si="1"/>
        <v>2.9614936603958559E-5</v>
      </c>
      <c r="R31" s="2">
        <f>R30</f>
        <v>1.4403987306744503E-2</v>
      </c>
      <c r="S31" s="3">
        <f t="shared" si="2"/>
        <v>2.0560235144119923E-3</v>
      </c>
      <c r="T31" s="3">
        <f t="shared" si="3"/>
        <v>-6.1869814944838071</v>
      </c>
      <c r="U31" s="3"/>
      <c r="V31" s="3"/>
      <c r="W31" s="3"/>
      <c r="X31" s="3"/>
    </row>
    <row r="32" spans="1:24">
      <c r="A32" t="s">
        <v>13</v>
      </c>
      <c r="B32" t="s">
        <v>1</v>
      </c>
      <c r="E32" s="1">
        <v>1</v>
      </c>
      <c r="P32" s="2">
        <f t="shared" si="0"/>
        <v>4.2423083544595155</v>
      </c>
      <c r="Q32" s="2">
        <f t="shared" si="1"/>
        <v>1.4374372370140545E-2</v>
      </c>
      <c r="R32" s="2">
        <f>SUM(Q32:Q33)</f>
        <v>0.16053969955513867</v>
      </c>
      <c r="S32" s="3">
        <f t="shared" si="2"/>
        <v>8.9537805352647673E-2</v>
      </c>
      <c r="T32" s="3">
        <f t="shared" si="3"/>
        <v>-2.4130943367148663</v>
      </c>
      <c r="U32" s="3"/>
      <c r="V32" s="3"/>
      <c r="W32" s="3">
        <f>S32</f>
        <v>8.9537805352647673E-2</v>
      </c>
      <c r="X32" s="3" t="e">
        <f>C32/SUM(C32:C33)</f>
        <v>#DIV/0!</v>
      </c>
    </row>
    <row r="33" spans="1:24">
      <c r="B33" t="s">
        <v>2</v>
      </c>
      <c r="J33" s="1">
        <f>1/(3^$B$1)</f>
        <v>0.1111111111111111</v>
      </c>
      <c r="M33" s="1">
        <v>1</v>
      </c>
      <c r="P33" s="2">
        <f t="shared" si="0"/>
        <v>1.9230169199507079</v>
      </c>
      <c r="Q33" s="2">
        <f t="shared" si="1"/>
        <v>0.14616532718499811</v>
      </c>
      <c r="R33" s="2">
        <f>R32</f>
        <v>0.16053969955513867</v>
      </c>
      <c r="S33" s="3">
        <f t="shared" si="2"/>
        <v>0.91046219464735223</v>
      </c>
      <c r="T33" s="3">
        <f t="shared" si="3"/>
        <v>-9.3802902206058733E-2</v>
      </c>
      <c r="U33" s="3"/>
      <c r="V33" s="3"/>
      <c r="W33" s="3"/>
      <c r="X33" s="3"/>
    </row>
    <row r="34" spans="1:24">
      <c r="A34" t="s">
        <v>14</v>
      </c>
      <c r="B34" t="s">
        <v>1</v>
      </c>
      <c r="F34" s="1">
        <v>1</v>
      </c>
      <c r="P34" s="2">
        <f t="shared" si="0"/>
        <v>4.1878312632273627</v>
      </c>
      <c r="Q34" s="2">
        <f t="shared" si="1"/>
        <v>1.5179168823447317E-2</v>
      </c>
      <c r="R34" s="2">
        <f>SUM(Q34:Q35)</f>
        <v>1.5243424867692243E-2</v>
      </c>
      <c r="S34" s="3">
        <f t="shared" si="2"/>
        <v>0.99578467143685578</v>
      </c>
      <c r="T34" s="3">
        <f t="shared" si="3"/>
        <v>-4.2242381071771733E-3</v>
      </c>
      <c r="U34" s="3"/>
      <c r="V34" s="3"/>
      <c r="W34" s="3">
        <f>S34</f>
        <v>0.99578467143685578</v>
      </c>
      <c r="X34" s="3" t="e">
        <f>C34/SUM(C34:C35)</f>
        <v>#DIV/0!</v>
      </c>
    </row>
    <row r="35" spans="1:24">
      <c r="B35" t="s">
        <v>2</v>
      </c>
      <c r="I35" s="1">
        <v>1</v>
      </c>
      <c r="M35" s="1">
        <v>1</v>
      </c>
      <c r="P35" s="2">
        <f t="shared" si="0"/>
        <v>9.652634764762638</v>
      </c>
      <c r="Q35" s="2">
        <f t="shared" si="1"/>
        <v>6.4256044244925082E-5</v>
      </c>
      <c r="R35" s="2">
        <f>R34</f>
        <v>1.5243424867692243E-2</v>
      </c>
      <c r="S35" s="3">
        <f t="shared" si="2"/>
        <v>4.2153285631441589E-3</v>
      </c>
      <c r="T35" s="3">
        <f t="shared" si="3"/>
        <v>-5.4690277396424527</v>
      </c>
      <c r="U35" s="3"/>
      <c r="V35" s="3"/>
      <c r="W35" s="3"/>
      <c r="X35" s="3"/>
    </row>
    <row r="37" spans="1:24">
      <c r="D37" s="9">
        <f t="shared" ref="D37:O37" si="4">D5^2</f>
        <v>186.39770475652119</v>
      </c>
      <c r="E37" s="9">
        <f t="shared" si="4"/>
        <v>17.997180174317002</v>
      </c>
      <c r="F37" s="9">
        <f t="shared" si="4"/>
        <v>17.537930689264488</v>
      </c>
      <c r="G37" s="9">
        <f t="shared" si="4"/>
        <v>0</v>
      </c>
      <c r="H37" s="9">
        <f t="shared" si="4"/>
        <v>108.72716111131886</v>
      </c>
      <c r="I37" s="9">
        <f t="shared" si="4"/>
        <v>60.091285217465042</v>
      </c>
      <c r="J37" s="1">
        <f>1/(3^$B$1)</f>
        <v>0.1111111111111111</v>
      </c>
      <c r="K37" s="9">
        <f t="shared" si="4"/>
        <v>41.355096730300218</v>
      </c>
      <c r="L37" s="9">
        <f t="shared" si="4"/>
        <v>2.8833615906274339</v>
      </c>
      <c r="M37" s="9">
        <f t="shared" si="4"/>
        <v>3.6129565354583395</v>
      </c>
      <c r="N37" s="9">
        <f t="shared" si="4"/>
        <v>9.9657219812494375</v>
      </c>
      <c r="O37" s="9">
        <f t="shared" si="4"/>
        <v>6.4029822008850008</v>
      </c>
      <c r="P37" s="9">
        <f>SUM(D37:O37)</f>
        <v>455.08249209851812</v>
      </c>
    </row>
    <row r="38" spans="1:24">
      <c r="O38" s="1">
        <v>100</v>
      </c>
      <c r="P38" s="1">
        <f>P37/O38^2</f>
        <v>4.550824920985181E-2</v>
      </c>
    </row>
    <row r="39" spans="1:24"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2"/>
    </row>
    <row r="40" spans="1:24">
      <c r="P40" s="6"/>
    </row>
  </sheetData>
  <phoneticPr fontId="4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40"/>
  <sheetViews>
    <sheetView tabSelected="1" workbookViewId="0">
      <selection activeCell="O14" sqref="O14"/>
    </sheetView>
  </sheetViews>
  <sheetFormatPr defaultRowHeight="15"/>
  <cols>
    <col min="4" max="4" width="7.85546875" style="1" customWidth="1"/>
    <col min="5" max="6" width="4.85546875" style="1" customWidth="1"/>
    <col min="7" max="7" width="6.7109375" style="1" customWidth="1"/>
    <col min="8" max="8" width="7.7109375" style="1" customWidth="1"/>
    <col min="9" max="9" width="4.85546875" style="1" customWidth="1"/>
    <col min="10" max="10" width="6" style="1" customWidth="1"/>
    <col min="11" max="15" width="4.85546875" style="1" customWidth="1"/>
    <col min="16" max="16" width="8.28515625" style="1" bestFit="1" customWidth="1"/>
    <col min="17" max="18" width="9.140625" style="1"/>
  </cols>
  <sheetData>
    <row r="1" spans="1:24">
      <c r="A1" t="s">
        <v>50</v>
      </c>
      <c r="C1" t="s">
        <v>50</v>
      </c>
      <c r="D1" s="1" t="s">
        <v>33</v>
      </c>
      <c r="E1" s="1" t="s">
        <v>37</v>
      </c>
      <c r="F1" s="1" t="s">
        <v>44</v>
      </c>
      <c r="G1" s="1" t="s">
        <v>43</v>
      </c>
      <c r="H1" s="1" t="s">
        <v>40</v>
      </c>
    </row>
    <row r="2" spans="1:24">
      <c r="C2">
        <v>2</v>
      </c>
      <c r="D2" s="1">
        <v>0</v>
      </c>
      <c r="E2" s="1">
        <v>0</v>
      </c>
      <c r="F2" s="1">
        <v>0</v>
      </c>
      <c r="G2" s="1">
        <v>0</v>
      </c>
      <c r="H2" s="1">
        <v>0</v>
      </c>
    </row>
    <row r="4" spans="1:24">
      <c r="D4" s="1" t="s">
        <v>33</v>
      </c>
      <c r="E4" s="1" t="s">
        <v>34</v>
      </c>
      <c r="F4" s="1" t="s">
        <v>35</v>
      </c>
      <c r="G4" s="1" t="s">
        <v>36</v>
      </c>
      <c r="H4" s="1" t="s">
        <v>37</v>
      </c>
      <c r="I4" s="1" t="s">
        <v>38</v>
      </c>
      <c r="J4" s="1" t="s">
        <v>39</v>
      </c>
      <c r="K4" s="1" t="s">
        <v>44</v>
      </c>
      <c r="L4" s="1" t="s">
        <v>43</v>
      </c>
      <c r="M4" s="1" t="s">
        <v>40</v>
      </c>
      <c r="N4" s="1" t="s">
        <v>42</v>
      </c>
      <c r="O4" s="1" t="s">
        <v>41</v>
      </c>
    </row>
    <row r="5" spans="1:24">
      <c r="D5" s="5">
        <f>D2</f>
        <v>0</v>
      </c>
      <c r="E5" s="5">
        <f>D5</f>
        <v>0</v>
      </c>
      <c r="F5" s="5">
        <f>E5</f>
        <v>0</v>
      </c>
      <c r="G5" s="5">
        <f>F5</f>
        <v>0</v>
      </c>
      <c r="H5" s="5">
        <f>E2</f>
        <v>0</v>
      </c>
      <c r="I5" s="5">
        <f>H5</f>
        <v>0</v>
      </c>
      <c r="J5" s="5">
        <f>I5</f>
        <v>0</v>
      </c>
      <c r="K5" s="5">
        <f>F2</f>
        <v>0</v>
      </c>
      <c r="L5" s="5">
        <f>G2</f>
        <v>0</v>
      </c>
      <c r="M5" s="5">
        <f>H2</f>
        <v>0</v>
      </c>
      <c r="N5" s="5">
        <f>M5</f>
        <v>0</v>
      </c>
      <c r="O5" s="5">
        <f>N5</f>
        <v>0</v>
      </c>
      <c r="P5" s="1" t="s">
        <v>23</v>
      </c>
      <c r="Q5" s="1" t="s">
        <v>24</v>
      </c>
      <c r="R5" s="1" t="s">
        <v>25</v>
      </c>
      <c r="S5" s="1" t="s">
        <v>26</v>
      </c>
      <c r="T5" s="1" t="s">
        <v>27</v>
      </c>
      <c r="U5" s="1" t="s">
        <v>28</v>
      </c>
      <c r="W5" s="1" t="s">
        <v>29</v>
      </c>
      <c r="X5" s="1" t="s">
        <v>30</v>
      </c>
    </row>
    <row r="6" spans="1:24">
      <c r="A6" t="s">
        <v>0</v>
      </c>
      <c r="B6" t="s">
        <v>1</v>
      </c>
      <c r="D6" s="1">
        <v>1</v>
      </c>
      <c r="P6" s="2">
        <f t="shared" ref="P6:P35" si="0">SUMPRODUCT(D$5:O$5,D6:O6)</f>
        <v>0</v>
      </c>
      <c r="Q6" s="2">
        <f t="shared" ref="Q6:Q35" si="1">EXP(-P6)</f>
        <v>1</v>
      </c>
      <c r="R6" s="2">
        <f>SUM(Q6:Q7)</f>
        <v>2</v>
      </c>
      <c r="S6" s="3">
        <f t="shared" ref="S6:S35" si="2">Q6/R6</f>
        <v>0.5</v>
      </c>
      <c r="T6" s="3">
        <f t="shared" ref="T6:T35" si="3">LN(S6)</f>
        <v>-0.69314718055994529</v>
      </c>
      <c r="U6" s="4">
        <f>SUMPRODUCT(C6:C35,T6:T35)</f>
        <v>-9.0109133472792902</v>
      </c>
      <c r="V6" s="3"/>
      <c r="W6" s="3">
        <f>S6</f>
        <v>0.5</v>
      </c>
      <c r="X6" s="3">
        <f>C6/SUM(C6:C7)</f>
        <v>0</v>
      </c>
    </row>
    <row r="7" spans="1:24">
      <c r="B7" t="s">
        <v>2</v>
      </c>
      <c r="C7">
        <v>1</v>
      </c>
      <c r="P7" s="2">
        <f t="shared" si="0"/>
        <v>0</v>
      </c>
      <c r="Q7" s="2">
        <f t="shared" si="1"/>
        <v>1</v>
      </c>
      <c r="R7" s="2">
        <f>R6</f>
        <v>2</v>
      </c>
      <c r="S7" s="3">
        <f t="shared" si="2"/>
        <v>0.5</v>
      </c>
      <c r="T7" s="3">
        <f t="shared" si="3"/>
        <v>-0.69314718055994529</v>
      </c>
      <c r="U7" s="3">
        <f>U6-P38</f>
        <v>-9.0109133472792902</v>
      </c>
      <c r="V7" s="3"/>
      <c r="W7" s="3"/>
      <c r="X7" s="3"/>
    </row>
    <row r="8" spans="1:24">
      <c r="A8" t="s">
        <v>3</v>
      </c>
      <c r="B8" t="s">
        <v>1</v>
      </c>
      <c r="C8">
        <f>1-C9</f>
        <v>1.100000000000001E-2</v>
      </c>
      <c r="E8" s="1">
        <f>1/(2^$C$2)</f>
        <v>0.25</v>
      </c>
      <c r="P8" s="2">
        <f t="shared" si="0"/>
        <v>0</v>
      </c>
      <c r="Q8" s="2">
        <f t="shared" si="1"/>
        <v>1</v>
      </c>
      <c r="R8" s="2">
        <f>SUM(Q8:Q9)</f>
        <v>2</v>
      </c>
      <c r="S8" s="3">
        <f t="shared" si="2"/>
        <v>0.5</v>
      </c>
      <c r="T8" s="3">
        <f t="shared" si="3"/>
        <v>-0.69314718055994529</v>
      </c>
      <c r="U8" s="3"/>
      <c r="V8" s="3"/>
      <c r="W8" s="3">
        <f>S8</f>
        <v>0.5</v>
      </c>
      <c r="X8" s="3">
        <f>C8/SUM(C8:C9)</f>
        <v>1.100000000000001E-2</v>
      </c>
    </row>
    <row r="9" spans="1:24">
      <c r="B9" t="s">
        <v>2</v>
      </c>
      <c r="C9">
        <v>0.98899999999999999</v>
      </c>
      <c r="M9" s="1">
        <v>1</v>
      </c>
      <c r="P9" s="2">
        <f t="shared" si="0"/>
        <v>0</v>
      </c>
      <c r="Q9" s="2">
        <f t="shared" si="1"/>
        <v>1</v>
      </c>
      <c r="R9" s="2">
        <f>R8</f>
        <v>2</v>
      </c>
      <c r="S9" s="3">
        <f t="shared" si="2"/>
        <v>0.5</v>
      </c>
      <c r="T9" s="3">
        <f t="shared" si="3"/>
        <v>-0.69314718055994529</v>
      </c>
      <c r="U9" s="3">
        <v>-2.1749999999999998</v>
      </c>
      <c r="V9" s="3"/>
      <c r="W9" s="3"/>
      <c r="X9" s="3"/>
    </row>
    <row r="10" spans="1:24">
      <c r="A10" t="s">
        <v>4</v>
      </c>
      <c r="B10" t="s">
        <v>1</v>
      </c>
      <c r="C10">
        <f>1-C11</f>
        <v>0.15500000000000003</v>
      </c>
      <c r="E10" s="1">
        <f>1/(2^$C$2)</f>
        <v>0.25</v>
      </c>
      <c r="P10" s="2">
        <f t="shared" si="0"/>
        <v>0</v>
      </c>
      <c r="Q10" s="2">
        <f t="shared" si="1"/>
        <v>1</v>
      </c>
      <c r="R10" s="2">
        <f>SUM(Q10:Q11)</f>
        <v>2</v>
      </c>
      <c r="S10" s="3">
        <f t="shared" si="2"/>
        <v>0.5</v>
      </c>
      <c r="T10" s="3">
        <f t="shared" si="3"/>
        <v>-0.69314718055994529</v>
      </c>
      <c r="U10" s="3"/>
      <c r="V10" s="3"/>
      <c r="W10" s="3">
        <f>S10</f>
        <v>0.5</v>
      </c>
      <c r="X10" s="3">
        <f>C10/SUM(C10:C11)</f>
        <v>0.15500000000000003</v>
      </c>
    </row>
    <row r="11" spans="1:24">
      <c r="B11" t="s">
        <v>2</v>
      </c>
      <c r="C11">
        <v>0.84499999999999997</v>
      </c>
      <c r="L11" s="1">
        <v>1</v>
      </c>
      <c r="P11" s="2">
        <f t="shared" si="0"/>
        <v>0</v>
      </c>
      <c r="Q11" s="2">
        <f t="shared" si="1"/>
        <v>1</v>
      </c>
      <c r="R11" s="2">
        <f>R10</f>
        <v>2</v>
      </c>
      <c r="S11" s="3">
        <f t="shared" si="2"/>
        <v>0.5</v>
      </c>
      <c r="T11" s="3">
        <f t="shared" si="3"/>
        <v>-0.69314718055994529</v>
      </c>
      <c r="U11" s="3"/>
      <c r="V11" s="3"/>
      <c r="W11" s="3"/>
      <c r="X11" s="3"/>
    </row>
    <row r="12" spans="1:24">
      <c r="A12" t="s">
        <v>5</v>
      </c>
      <c r="B12" t="s">
        <v>1</v>
      </c>
      <c r="C12">
        <f>1-C13</f>
        <v>0.89600000000000002</v>
      </c>
      <c r="E12" s="1">
        <f>1/(2^$C$2)</f>
        <v>0.25</v>
      </c>
      <c r="P12" s="2">
        <f t="shared" si="0"/>
        <v>0</v>
      </c>
      <c r="Q12" s="2">
        <f t="shared" si="1"/>
        <v>1</v>
      </c>
      <c r="R12" s="2">
        <f>SUM(Q12:Q13)</f>
        <v>2</v>
      </c>
      <c r="S12" s="3">
        <f t="shared" si="2"/>
        <v>0.5</v>
      </c>
      <c r="T12" s="3">
        <f t="shared" si="3"/>
        <v>-0.69314718055994529</v>
      </c>
      <c r="U12" s="3"/>
      <c r="V12" s="3"/>
      <c r="W12" s="3">
        <f>S12</f>
        <v>0.5</v>
      </c>
      <c r="X12" s="3">
        <f>C12/SUM(C12:C13)</f>
        <v>0.89600000000000002</v>
      </c>
    </row>
    <row r="13" spans="1:24">
      <c r="B13" t="s">
        <v>2</v>
      </c>
      <c r="C13">
        <v>0.104</v>
      </c>
      <c r="K13" s="1">
        <v>1</v>
      </c>
      <c r="P13" s="2">
        <f t="shared" si="0"/>
        <v>0</v>
      </c>
      <c r="Q13" s="2">
        <f t="shared" si="1"/>
        <v>1</v>
      </c>
      <c r="R13" s="2">
        <f>R12</f>
        <v>2</v>
      </c>
      <c r="S13" s="3">
        <f t="shared" si="2"/>
        <v>0.5</v>
      </c>
      <c r="T13" s="3">
        <f t="shared" si="3"/>
        <v>-0.69314718055994529</v>
      </c>
      <c r="U13" s="3"/>
      <c r="V13" s="3"/>
      <c r="W13" s="3"/>
      <c r="X13" s="3"/>
    </row>
    <row r="14" spans="1:24">
      <c r="A14" t="s">
        <v>6</v>
      </c>
      <c r="B14" t="s">
        <v>1</v>
      </c>
      <c r="C14">
        <f>1-C15</f>
        <v>0.77700000000000002</v>
      </c>
      <c r="F14" s="1">
        <f>1/(3^$C$2)</f>
        <v>0.1111111111111111</v>
      </c>
      <c r="P14" s="2">
        <f t="shared" si="0"/>
        <v>0</v>
      </c>
      <c r="Q14" s="2">
        <f t="shared" si="1"/>
        <v>1</v>
      </c>
      <c r="R14" s="2">
        <f>SUM(Q14:Q15)</f>
        <v>2</v>
      </c>
      <c r="S14" s="3">
        <f t="shared" si="2"/>
        <v>0.5</v>
      </c>
      <c r="T14" s="3">
        <f t="shared" si="3"/>
        <v>-0.69314718055994529</v>
      </c>
      <c r="U14" s="3"/>
      <c r="V14" s="3"/>
      <c r="W14" s="3">
        <f>S14</f>
        <v>0.5</v>
      </c>
      <c r="X14" s="3">
        <f>C14/SUM(C14:C15)</f>
        <v>0.77700000000000002</v>
      </c>
    </row>
    <row r="15" spans="1:24">
      <c r="B15" t="s">
        <v>2</v>
      </c>
      <c r="C15">
        <v>0.223</v>
      </c>
      <c r="M15" s="1">
        <v>1</v>
      </c>
      <c r="N15" s="1">
        <f>1/(2^$C$2)</f>
        <v>0.25</v>
      </c>
      <c r="P15" s="2">
        <f t="shared" si="0"/>
        <v>0</v>
      </c>
      <c r="Q15" s="2">
        <f t="shared" si="1"/>
        <v>1</v>
      </c>
      <c r="R15" s="2">
        <f>R14</f>
        <v>2</v>
      </c>
      <c r="S15" s="3">
        <f t="shared" si="2"/>
        <v>0.5</v>
      </c>
      <c r="T15" s="3">
        <f t="shared" si="3"/>
        <v>-0.69314718055994529</v>
      </c>
      <c r="U15" s="3"/>
      <c r="V15" s="3"/>
      <c r="W15" s="3"/>
      <c r="X15" s="3"/>
    </row>
    <row r="16" spans="1:24">
      <c r="A16" t="s">
        <v>8</v>
      </c>
      <c r="B16" t="s">
        <v>1</v>
      </c>
      <c r="C16">
        <f>1-C17</f>
        <v>0.57899999999999996</v>
      </c>
      <c r="F16" s="1">
        <f>1/(3^$C$2)</f>
        <v>0.1111111111111111</v>
      </c>
      <c r="P16" s="2">
        <f t="shared" si="0"/>
        <v>0</v>
      </c>
      <c r="Q16" s="2">
        <f t="shared" si="1"/>
        <v>1</v>
      </c>
      <c r="R16" s="2">
        <f>SUM(Q16:Q17)</f>
        <v>2</v>
      </c>
      <c r="S16" s="3">
        <f t="shared" si="2"/>
        <v>0.5</v>
      </c>
      <c r="T16" s="3">
        <f t="shared" si="3"/>
        <v>-0.69314718055994529</v>
      </c>
      <c r="U16" s="3"/>
      <c r="V16" s="3"/>
      <c r="W16" s="3">
        <f>S16</f>
        <v>0.5</v>
      </c>
      <c r="X16" s="3">
        <f>C16/SUM(C16:C17)</f>
        <v>0.57899999999999996</v>
      </c>
    </row>
    <row r="17" spans="1:24">
      <c r="B17" t="s">
        <v>2</v>
      </c>
      <c r="C17">
        <v>0.42099999999999999</v>
      </c>
      <c r="L17" s="1">
        <v>1</v>
      </c>
      <c r="N17" s="1">
        <f>1/(2^$C$2)</f>
        <v>0.25</v>
      </c>
      <c r="P17" s="2">
        <f t="shared" si="0"/>
        <v>0</v>
      </c>
      <c r="Q17" s="2">
        <f t="shared" si="1"/>
        <v>1</v>
      </c>
      <c r="R17" s="2">
        <f>R16</f>
        <v>2</v>
      </c>
      <c r="S17" s="3">
        <f t="shared" si="2"/>
        <v>0.5</v>
      </c>
      <c r="T17" s="3">
        <f t="shared" si="3"/>
        <v>-0.69314718055994529</v>
      </c>
      <c r="U17" s="3"/>
      <c r="V17" s="3"/>
      <c r="W17" s="3"/>
      <c r="X17" s="3"/>
    </row>
    <row r="18" spans="1:24">
      <c r="A18" t="s">
        <v>9</v>
      </c>
      <c r="B18" t="s">
        <v>1</v>
      </c>
      <c r="C18">
        <v>1</v>
      </c>
      <c r="F18" s="1">
        <f>1/(3^$C$2)</f>
        <v>0.1111111111111111</v>
      </c>
      <c r="P18" s="2">
        <f t="shared" si="0"/>
        <v>0</v>
      </c>
      <c r="Q18" s="2">
        <f t="shared" si="1"/>
        <v>1</v>
      </c>
      <c r="R18" s="2">
        <f>SUM(Q18:Q19)</f>
        <v>2</v>
      </c>
      <c r="S18" s="3">
        <f t="shared" si="2"/>
        <v>0.5</v>
      </c>
      <c r="T18" s="3">
        <f t="shared" si="3"/>
        <v>-0.69314718055994529</v>
      </c>
      <c r="U18" s="3"/>
      <c r="V18" s="3"/>
      <c r="W18" s="3">
        <f>S18</f>
        <v>0.5</v>
      </c>
      <c r="X18" s="3">
        <f>C18/SUM(C18:C19)</f>
        <v>1</v>
      </c>
    </row>
    <row r="19" spans="1:24">
      <c r="B19" t="s">
        <v>2</v>
      </c>
      <c r="K19" s="1">
        <v>1</v>
      </c>
      <c r="N19" s="1">
        <f>1/(2^$C$2)</f>
        <v>0.25</v>
      </c>
      <c r="P19" s="2">
        <f t="shared" si="0"/>
        <v>0</v>
      </c>
      <c r="Q19" s="2">
        <f t="shared" si="1"/>
        <v>1</v>
      </c>
      <c r="R19" s="2">
        <f>R18</f>
        <v>2</v>
      </c>
      <c r="S19" s="3">
        <f t="shared" si="2"/>
        <v>0.5</v>
      </c>
      <c r="T19" s="3">
        <f t="shared" si="3"/>
        <v>-0.69314718055994529</v>
      </c>
      <c r="U19" s="3"/>
      <c r="V19" s="3"/>
      <c r="W19" s="3"/>
      <c r="X19" s="3"/>
    </row>
    <row r="20" spans="1:24">
      <c r="A20" t="s">
        <v>7</v>
      </c>
      <c r="B20" t="s">
        <v>1</v>
      </c>
      <c r="C20">
        <v>1</v>
      </c>
      <c r="G20" s="1">
        <f>1/(4^$C$2)</f>
        <v>6.25E-2</v>
      </c>
      <c r="P20" s="2">
        <f t="shared" si="0"/>
        <v>0</v>
      </c>
      <c r="Q20" s="2">
        <f t="shared" si="1"/>
        <v>1</v>
      </c>
      <c r="R20" s="2">
        <f>SUM(Q20:Q21)</f>
        <v>2</v>
      </c>
      <c r="S20" s="3">
        <f t="shared" si="2"/>
        <v>0.5</v>
      </c>
      <c r="T20" s="3">
        <f t="shared" si="3"/>
        <v>-0.69314718055994529</v>
      </c>
      <c r="U20" s="3"/>
      <c r="V20" s="3"/>
      <c r="W20" s="3">
        <f>S20</f>
        <v>0.5</v>
      </c>
      <c r="X20" s="3">
        <f>C20/SUM(C20:C21)</f>
        <v>1</v>
      </c>
    </row>
    <row r="21" spans="1:24">
      <c r="B21" t="s">
        <v>2</v>
      </c>
      <c r="M21" s="1">
        <v>1</v>
      </c>
      <c r="N21" s="1">
        <f>1/(2^$C$2)</f>
        <v>0.25</v>
      </c>
      <c r="O21" s="1">
        <f>1/(3^$C$2)</f>
        <v>0.1111111111111111</v>
      </c>
      <c r="P21" s="2">
        <f t="shared" si="0"/>
        <v>0</v>
      </c>
      <c r="Q21" s="2">
        <f t="shared" si="1"/>
        <v>1</v>
      </c>
      <c r="R21" s="2">
        <f>R20</f>
        <v>2</v>
      </c>
      <c r="S21" s="3">
        <f t="shared" si="2"/>
        <v>0.5</v>
      </c>
      <c r="T21" s="3">
        <f t="shared" si="3"/>
        <v>-0.69314718055994529</v>
      </c>
      <c r="U21" s="3"/>
      <c r="V21" s="3"/>
      <c r="W21" s="3"/>
      <c r="X21" s="3"/>
    </row>
    <row r="22" spans="1:24">
      <c r="A22" t="s">
        <v>10</v>
      </c>
      <c r="B22" t="s">
        <v>1</v>
      </c>
      <c r="C22">
        <v>1</v>
      </c>
      <c r="P22" s="2">
        <f t="shared" si="0"/>
        <v>0</v>
      </c>
      <c r="Q22" s="2">
        <f t="shared" si="1"/>
        <v>1</v>
      </c>
      <c r="R22" s="2">
        <f>SUM(Q22:Q23)</f>
        <v>2</v>
      </c>
      <c r="S22" s="3">
        <f t="shared" si="2"/>
        <v>0.5</v>
      </c>
      <c r="T22" s="3">
        <f t="shared" si="3"/>
        <v>-0.69314718055994529</v>
      </c>
      <c r="U22" s="3"/>
      <c r="V22" s="3"/>
      <c r="W22" s="3">
        <f>S22</f>
        <v>0.5</v>
      </c>
      <c r="X22" s="3">
        <f>C22/SUM(C22:C23)</f>
        <v>1</v>
      </c>
    </row>
    <row r="23" spans="1:24">
      <c r="B23" t="s">
        <v>2</v>
      </c>
      <c r="H23" s="1">
        <v>1</v>
      </c>
      <c r="P23" s="2">
        <f t="shared" si="0"/>
        <v>0</v>
      </c>
      <c r="Q23" s="2">
        <f t="shared" si="1"/>
        <v>1</v>
      </c>
      <c r="R23" s="2">
        <f>R22</f>
        <v>2</v>
      </c>
      <c r="S23" s="3">
        <f t="shared" si="2"/>
        <v>0.5</v>
      </c>
      <c r="T23" s="3">
        <f t="shared" si="3"/>
        <v>-0.69314718055994529</v>
      </c>
      <c r="U23" s="3"/>
      <c r="V23" s="3"/>
      <c r="W23" s="3"/>
      <c r="X23" s="3"/>
    </row>
    <row r="24" spans="1:24">
      <c r="A24" t="s">
        <v>31</v>
      </c>
      <c r="B24" t="s">
        <v>1</v>
      </c>
      <c r="C24">
        <v>1</v>
      </c>
      <c r="P24" s="2">
        <f t="shared" si="0"/>
        <v>0</v>
      </c>
      <c r="Q24" s="2">
        <f t="shared" si="1"/>
        <v>1</v>
      </c>
      <c r="R24" s="2">
        <f>SUM(Q24:Q25)</f>
        <v>2</v>
      </c>
      <c r="S24" s="3">
        <f t="shared" si="2"/>
        <v>0.5</v>
      </c>
      <c r="T24" s="3">
        <f t="shared" si="3"/>
        <v>-0.69314718055994529</v>
      </c>
      <c r="U24" s="3"/>
      <c r="V24" s="3"/>
      <c r="W24" s="3">
        <f>S24</f>
        <v>0.5</v>
      </c>
      <c r="X24" s="3">
        <f>C24/SUM(C24:C25)</f>
        <v>1</v>
      </c>
    </row>
    <row r="25" spans="1:24">
      <c r="B25" t="s">
        <v>2</v>
      </c>
      <c r="I25" s="1">
        <f>1/(2^$C$2)</f>
        <v>0.25</v>
      </c>
      <c r="M25" s="1">
        <v>1</v>
      </c>
      <c r="P25" s="2">
        <f t="shared" si="0"/>
        <v>0</v>
      </c>
      <c r="Q25" s="2">
        <f t="shared" si="1"/>
        <v>1</v>
      </c>
      <c r="R25" s="2">
        <f>R24</f>
        <v>2</v>
      </c>
      <c r="S25" s="3">
        <f t="shared" si="2"/>
        <v>0.5</v>
      </c>
      <c r="T25" s="3">
        <f t="shared" si="3"/>
        <v>-0.69314718055994529</v>
      </c>
      <c r="U25" s="3"/>
      <c r="V25" s="3"/>
      <c r="W25" s="3"/>
      <c r="X25" s="3"/>
    </row>
    <row r="26" spans="1:24">
      <c r="A26" t="s">
        <v>32</v>
      </c>
      <c r="B26" t="s">
        <v>1</v>
      </c>
      <c r="C26">
        <v>1</v>
      </c>
      <c r="P26" s="2">
        <f t="shared" si="0"/>
        <v>0</v>
      </c>
      <c r="Q26" s="2">
        <f t="shared" si="1"/>
        <v>1</v>
      </c>
      <c r="R26" s="2">
        <f>SUM(Q26:Q27)</f>
        <v>2</v>
      </c>
      <c r="S26" s="3">
        <f t="shared" si="2"/>
        <v>0.5</v>
      </c>
      <c r="T26" s="3">
        <f t="shared" si="3"/>
        <v>-0.69314718055994529</v>
      </c>
      <c r="U26" s="3"/>
      <c r="V26" s="3"/>
      <c r="W26" s="3">
        <f>S26</f>
        <v>0.5</v>
      </c>
      <c r="X26" s="3">
        <f>C26/SUM(C26:C27)</f>
        <v>1</v>
      </c>
    </row>
    <row r="27" spans="1:24">
      <c r="B27" t="s">
        <v>2</v>
      </c>
      <c r="J27" s="1">
        <f>1/(3^$C$2)</f>
        <v>0.1111111111111111</v>
      </c>
      <c r="M27" s="1">
        <v>1</v>
      </c>
      <c r="N27" s="1">
        <f>1/(2^$C$2)</f>
        <v>0.25</v>
      </c>
      <c r="P27" s="2">
        <f t="shared" si="0"/>
        <v>0</v>
      </c>
      <c r="Q27" s="2">
        <f t="shared" si="1"/>
        <v>1</v>
      </c>
      <c r="R27" s="2">
        <f>R26</f>
        <v>2</v>
      </c>
      <c r="S27" s="3">
        <f t="shared" si="2"/>
        <v>0.5</v>
      </c>
      <c r="T27" s="3">
        <f t="shared" si="3"/>
        <v>-0.69314718055994529</v>
      </c>
      <c r="U27" s="3"/>
      <c r="V27" s="3"/>
      <c r="W27" s="3"/>
      <c r="X27" s="3"/>
    </row>
    <row r="28" spans="1:24">
      <c r="A28" t="s">
        <v>11</v>
      </c>
      <c r="B28" t="s">
        <v>1</v>
      </c>
      <c r="D28" s="1">
        <v>1</v>
      </c>
      <c r="P28" s="2">
        <f t="shared" si="0"/>
        <v>0</v>
      </c>
      <c r="Q28" s="2">
        <f t="shared" si="1"/>
        <v>1</v>
      </c>
      <c r="R28" s="2">
        <f>SUM(Q28:Q29)</f>
        <v>2</v>
      </c>
      <c r="S28" s="3">
        <f t="shared" si="2"/>
        <v>0.5</v>
      </c>
      <c r="T28" s="3">
        <f t="shared" si="3"/>
        <v>-0.69314718055994529</v>
      </c>
      <c r="U28" s="3"/>
      <c r="V28" s="3"/>
      <c r="W28" s="3">
        <f>S28</f>
        <v>0.5</v>
      </c>
      <c r="X28" s="3">
        <f>C28/SUM(C28:C29)</f>
        <v>0</v>
      </c>
    </row>
    <row r="29" spans="1:24">
      <c r="B29" t="s">
        <v>2</v>
      </c>
      <c r="C29">
        <v>1</v>
      </c>
      <c r="I29" s="1">
        <f>1/(2^$C$2)</f>
        <v>0.25</v>
      </c>
      <c r="P29" s="2">
        <f t="shared" si="0"/>
        <v>0</v>
      </c>
      <c r="Q29" s="2">
        <f t="shared" si="1"/>
        <v>1</v>
      </c>
      <c r="R29" s="2">
        <f>R28</f>
        <v>2</v>
      </c>
      <c r="S29" s="3">
        <f t="shared" si="2"/>
        <v>0.5</v>
      </c>
      <c r="T29" s="3">
        <f t="shared" si="3"/>
        <v>-0.69314718055994529</v>
      </c>
      <c r="U29" s="3"/>
      <c r="V29" s="3"/>
      <c r="W29" s="3"/>
      <c r="X29" s="3"/>
    </row>
    <row r="30" spans="1:24">
      <c r="A30" t="s">
        <v>12</v>
      </c>
      <c r="B30" t="s">
        <v>1</v>
      </c>
      <c r="C30">
        <v>1</v>
      </c>
      <c r="E30" s="1">
        <f>1/(2^$C$2)</f>
        <v>0.25</v>
      </c>
      <c r="P30" s="2">
        <f t="shared" si="0"/>
        <v>0</v>
      </c>
      <c r="Q30" s="2">
        <f t="shared" si="1"/>
        <v>1</v>
      </c>
      <c r="R30" s="2">
        <f>SUM(Q30:Q31)</f>
        <v>2</v>
      </c>
      <c r="S30" s="3">
        <f t="shared" si="2"/>
        <v>0.5</v>
      </c>
      <c r="T30" s="3">
        <f t="shared" si="3"/>
        <v>-0.69314718055994529</v>
      </c>
      <c r="U30" s="3"/>
      <c r="V30" s="3"/>
      <c r="W30" s="3">
        <f>S30</f>
        <v>0.5</v>
      </c>
      <c r="X30" s="3">
        <f>C30/SUM(C30:C31)</f>
        <v>1</v>
      </c>
    </row>
    <row r="31" spans="1:24">
      <c r="B31" t="s">
        <v>2</v>
      </c>
      <c r="H31" s="1">
        <v>1</v>
      </c>
      <c r="P31" s="2">
        <f t="shared" si="0"/>
        <v>0</v>
      </c>
      <c r="Q31" s="2">
        <f t="shared" si="1"/>
        <v>1</v>
      </c>
      <c r="R31" s="2">
        <f>R30</f>
        <v>2</v>
      </c>
      <c r="S31" s="3">
        <f t="shared" si="2"/>
        <v>0.5</v>
      </c>
      <c r="T31" s="3">
        <f t="shared" si="3"/>
        <v>-0.69314718055994529</v>
      </c>
      <c r="U31" s="3"/>
      <c r="V31" s="3"/>
      <c r="W31" s="3"/>
      <c r="X31" s="3"/>
    </row>
    <row r="32" spans="1:24">
      <c r="A32" t="s">
        <v>13</v>
      </c>
      <c r="B32" t="s">
        <v>1</v>
      </c>
      <c r="E32" s="1">
        <f>1/(2^$C$2)</f>
        <v>0.25</v>
      </c>
      <c r="P32" s="2">
        <f t="shared" si="0"/>
        <v>0</v>
      </c>
      <c r="Q32" s="2">
        <f t="shared" si="1"/>
        <v>1</v>
      </c>
      <c r="R32" s="2">
        <f>SUM(Q32:Q33)</f>
        <v>2</v>
      </c>
      <c r="S32" s="3">
        <f t="shared" si="2"/>
        <v>0.5</v>
      </c>
      <c r="T32" s="3">
        <f t="shared" si="3"/>
        <v>-0.69314718055994529</v>
      </c>
      <c r="U32" s="3"/>
      <c r="V32" s="3"/>
      <c r="W32" s="3">
        <f>S32</f>
        <v>0.5</v>
      </c>
      <c r="X32" s="3" t="e">
        <f>C32/SUM(C32:C33)</f>
        <v>#DIV/0!</v>
      </c>
    </row>
    <row r="33" spans="1:24">
      <c r="B33" t="s">
        <v>2</v>
      </c>
      <c r="J33" s="1">
        <f>1/(3^$C$2)</f>
        <v>0.1111111111111111</v>
      </c>
      <c r="M33" s="1">
        <v>1</v>
      </c>
      <c r="P33" s="2">
        <f t="shared" si="0"/>
        <v>0</v>
      </c>
      <c r="Q33" s="2">
        <f t="shared" si="1"/>
        <v>1</v>
      </c>
      <c r="R33" s="2">
        <f>R32</f>
        <v>2</v>
      </c>
      <c r="S33" s="3">
        <f t="shared" si="2"/>
        <v>0.5</v>
      </c>
      <c r="T33" s="3">
        <f t="shared" si="3"/>
        <v>-0.69314718055994529</v>
      </c>
      <c r="U33" s="3"/>
      <c r="V33" s="3"/>
      <c r="W33" s="3"/>
      <c r="X33" s="3"/>
    </row>
    <row r="34" spans="1:24">
      <c r="A34" t="s">
        <v>14</v>
      </c>
      <c r="B34" t="s">
        <v>1</v>
      </c>
      <c r="F34" s="1">
        <f>1/(3^$C$2)</f>
        <v>0.1111111111111111</v>
      </c>
      <c r="P34" s="2">
        <f t="shared" si="0"/>
        <v>0</v>
      </c>
      <c r="Q34" s="2">
        <f t="shared" si="1"/>
        <v>1</v>
      </c>
      <c r="R34" s="2">
        <f>SUM(Q34:Q35)</f>
        <v>2</v>
      </c>
      <c r="S34" s="3">
        <f t="shared" si="2"/>
        <v>0.5</v>
      </c>
      <c r="T34" s="3">
        <f t="shared" si="3"/>
        <v>-0.69314718055994529</v>
      </c>
      <c r="U34" s="3"/>
      <c r="V34" s="3"/>
      <c r="W34" s="3">
        <f>S34</f>
        <v>0.5</v>
      </c>
      <c r="X34" s="3" t="e">
        <f>C34/SUM(C34:C35)</f>
        <v>#DIV/0!</v>
      </c>
    </row>
    <row r="35" spans="1:24">
      <c r="B35" t="s">
        <v>2</v>
      </c>
      <c r="I35" s="1">
        <f>1/(2^$C$2)</f>
        <v>0.25</v>
      </c>
      <c r="M35" s="1">
        <v>1</v>
      </c>
      <c r="P35" s="2">
        <f t="shared" si="0"/>
        <v>0</v>
      </c>
      <c r="Q35" s="2">
        <f t="shared" si="1"/>
        <v>1</v>
      </c>
      <c r="R35" s="2">
        <f>R34</f>
        <v>2</v>
      </c>
      <c r="S35" s="3">
        <f t="shared" si="2"/>
        <v>0.5</v>
      </c>
      <c r="T35" s="3">
        <f t="shared" si="3"/>
        <v>-0.69314718055994529</v>
      </c>
      <c r="U35" s="3"/>
      <c r="V35" s="3"/>
      <c r="W35" s="3"/>
      <c r="X35" s="3"/>
    </row>
    <row r="37" spans="1:24">
      <c r="D37" s="9">
        <f t="shared" ref="D37:O37" si="4">D5^2</f>
        <v>0</v>
      </c>
      <c r="E37" s="9">
        <f t="shared" si="4"/>
        <v>0</v>
      </c>
      <c r="F37" s="9">
        <f t="shared" si="4"/>
        <v>0</v>
      </c>
      <c r="G37" s="9">
        <f t="shared" si="4"/>
        <v>0</v>
      </c>
      <c r="H37" s="9">
        <f t="shared" si="4"/>
        <v>0</v>
      </c>
      <c r="I37" s="9">
        <f t="shared" si="4"/>
        <v>0</v>
      </c>
      <c r="J37" s="9">
        <f t="shared" si="4"/>
        <v>0</v>
      </c>
      <c r="K37" s="9">
        <f t="shared" si="4"/>
        <v>0</v>
      </c>
      <c r="L37" s="9">
        <f t="shared" si="4"/>
        <v>0</v>
      </c>
      <c r="M37" s="9">
        <f t="shared" si="4"/>
        <v>0</v>
      </c>
      <c r="N37" s="9">
        <f t="shared" si="4"/>
        <v>0</v>
      </c>
      <c r="O37" s="9">
        <f t="shared" si="4"/>
        <v>0</v>
      </c>
      <c r="P37" s="9">
        <f>SUM(D37:O37)</f>
        <v>0</v>
      </c>
    </row>
    <row r="38" spans="1:24">
      <c r="O38" s="1">
        <v>100</v>
      </c>
      <c r="P38" s="1">
        <f>P37/O38^2</f>
        <v>0</v>
      </c>
    </row>
    <row r="39" spans="1:24"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2"/>
    </row>
    <row r="40" spans="1:24">
      <c r="P40" s="6"/>
    </row>
  </sheetData>
  <phoneticPr fontId="4" type="noConversion"/>
  <pageMargins left="0.7" right="0.7" top="0.75" bottom="0.75" header="0.3" footer="0.3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7"/>
  <sheetViews>
    <sheetView workbookViewId="0">
      <selection activeCell="O36" sqref="O36"/>
    </sheetView>
  </sheetViews>
  <sheetFormatPr defaultRowHeight="15"/>
  <cols>
    <col min="4" max="4" width="7" style="1" bestFit="1" customWidth="1"/>
    <col min="5" max="11" width="9.140625" style="1"/>
    <col min="12" max="12" width="8.28515625" style="1" bestFit="1" customWidth="1"/>
    <col min="13" max="14" width="9.140625" style="1"/>
  </cols>
  <sheetData>
    <row r="1" spans="1:20">
      <c r="D1" s="1" t="s">
        <v>15</v>
      </c>
      <c r="E1" s="1" t="s">
        <v>17</v>
      </c>
      <c r="F1" s="1" t="s">
        <v>16</v>
      </c>
      <c r="G1" s="1" t="s">
        <v>18</v>
      </c>
      <c r="H1" s="1" t="s">
        <v>19</v>
      </c>
      <c r="I1" s="1" t="s">
        <v>20</v>
      </c>
      <c r="J1" s="1" t="s">
        <v>21</v>
      </c>
      <c r="K1" s="1" t="s">
        <v>22</v>
      </c>
    </row>
    <row r="2" spans="1:20">
      <c r="D2" s="5">
        <v>3.9107858839017036</v>
      </c>
      <c r="E2" s="5">
        <v>5.7338156295453668</v>
      </c>
      <c r="F2" s="5">
        <v>9.5864525969820029</v>
      </c>
      <c r="G2" s="5">
        <v>2.4056535953411187</v>
      </c>
      <c r="H2" s="5">
        <v>0</v>
      </c>
      <c r="I2" s="5">
        <v>3.3362237686024145</v>
      </c>
      <c r="J2" s="5">
        <v>3.0917765932900996</v>
      </c>
      <c r="K2" s="5">
        <v>7.913627024075053</v>
      </c>
      <c r="L2" s="1" t="s">
        <v>23</v>
      </c>
      <c r="M2" s="1" t="s">
        <v>24</v>
      </c>
      <c r="N2" s="1" t="s">
        <v>25</v>
      </c>
      <c r="O2" s="1" t="s">
        <v>26</v>
      </c>
      <c r="P2" s="1" t="s">
        <v>27</v>
      </c>
      <c r="Q2" s="1" t="s">
        <v>28</v>
      </c>
      <c r="S2" s="1" t="s">
        <v>29</v>
      </c>
      <c r="T2" s="1" t="s">
        <v>30</v>
      </c>
    </row>
    <row r="3" spans="1:20">
      <c r="A3" t="s">
        <v>0</v>
      </c>
      <c r="B3" t="s">
        <v>1</v>
      </c>
      <c r="D3" s="1">
        <v>1</v>
      </c>
      <c r="E3" s="1">
        <v>1</v>
      </c>
      <c r="L3" s="2">
        <f>SUMPRODUCT(D$2:K$2,D3:K3)</f>
        <v>9.6446015134470713</v>
      </c>
      <c r="M3" s="2">
        <f>EXP(-L3)</f>
        <v>6.4774308081616886E-5</v>
      </c>
      <c r="N3" s="2">
        <f>SUM(M3:M4)</f>
        <v>1.0000647743080817</v>
      </c>
      <c r="O3" s="3">
        <f>M3/N3</f>
        <v>6.4770112642386106E-5</v>
      </c>
      <c r="P3" s="3">
        <f>LN(O3)</f>
        <v>-9.6446662856573884</v>
      </c>
      <c r="Q3" s="4">
        <f>SUMPRODUCT(C3:C32,P3:P32)</f>
        <v>-3.5725240405196881</v>
      </c>
      <c r="R3" s="3"/>
      <c r="S3" s="3">
        <f>O3</f>
        <v>6.4770112642386106E-5</v>
      </c>
      <c r="T3" s="3">
        <f>C3/SUM(C3:C4)</f>
        <v>0</v>
      </c>
    </row>
    <row r="4" spans="1:20">
      <c r="B4" t="s">
        <v>2</v>
      </c>
      <c r="C4">
        <v>1</v>
      </c>
      <c r="L4" s="2">
        <f t="shared" ref="L4:L32" si="0">SUMPRODUCT(D$2:K$2,D4:K4)</f>
        <v>0</v>
      </c>
      <c r="M4" s="2">
        <f>EXP(-L4)</f>
        <v>1</v>
      </c>
      <c r="N4" s="2">
        <f>N3</f>
        <v>1.0000647743080817</v>
      </c>
      <c r="O4" s="3">
        <f>M4/N4</f>
        <v>0.9999352298873575</v>
      </c>
      <c r="P4" s="3">
        <f>LN(O4)</f>
        <v>-6.4772210316822303E-5</v>
      </c>
      <c r="Q4" s="3">
        <f>Q3-L37</f>
        <v>-3.5954413499928362</v>
      </c>
      <c r="R4" s="3"/>
      <c r="S4" s="3"/>
      <c r="T4" s="3"/>
    </row>
    <row r="5" spans="1:20">
      <c r="A5" t="s">
        <v>3</v>
      </c>
      <c r="B5" t="s">
        <v>1</v>
      </c>
      <c r="C5">
        <f>1-C6</f>
        <v>1.100000000000001E-2</v>
      </c>
      <c r="E5" s="1">
        <v>1</v>
      </c>
      <c r="L5" s="2">
        <f t="shared" si="0"/>
        <v>5.7338156295453668</v>
      </c>
      <c r="M5" s="2">
        <f t="shared" ref="M5:M32" si="1">EXP(-L5)</f>
        <v>3.2347111968925851E-3</v>
      </c>
      <c r="N5" s="2">
        <f>SUM(M5:M6)</f>
        <v>3.8805740053368641E-2</v>
      </c>
      <c r="O5" s="3">
        <f t="shared" ref="O5:O32" si="2">M5/N5</f>
        <v>8.3356513558147868E-2</v>
      </c>
      <c r="P5" s="3">
        <f t="shared" ref="P5:P32" si="3">LN(O5)</f>
        <v>-2.4846285257702965</v>
      </c>
      <c r="Q5" s="3"/>
      <c r="R5" s="3"/>
      <c r="S5" s="3">
        <f>O5</f>
        <v>8.3356513558147868E-2</v>
      </c>
      <c r="T5" s="3">
        <f>C5/SUM(C5:C6)</f>
        <v>1.100000000000001E-2</v>
      </c>
    </row>
    <row r="6" spans="1:20">
      <c r="B6" t="s">
        <v>2</v>
      </c>
      <c r="C6">
        <v>0.98899999999999999</v>
      </c>
      <c r="H6" s="1">
        <v>1</v>
      </c>
      <c r="I6" s="1">
        <v>1</v>
      </c>
      <c r="L6" s="2">
        <f t="shared" si="0"/>
        <v>3.3362237686024145</v>
      </c>
      <c r="M6" s="2">
        <f t="shared" si="1"/>
        <v>3.5571028856476054E-2</v>
      </c>
      <c r="N6" s="2">
        <f>N5</f>
        <v>3.8805740053368641E-2</v>
      </c>
      <c r="O6" s="3">
        <f t="shared" si="2"/>
        <v>0.91664348644185212</v>
      </c>
      <c r="P6" s="3">
        <f t="shared" si="3"/>
        <v>-8.7036664827343943E-2</v>
      </c>
      <c r="Q6" s="3"/>
      <c r="R6" s="3"/>
      <c r="S6" s="3"/>
      <c r="T6" s="3"/>
    </row>
    <row r="7" spans="1:20">
      <c r="A7" t="s">
        <v>4</v>
      </c>
      <c r="B7" t="s">
        <v>1</v>
      </c>
      <c r="C7">
        <f>1-C8</f>
        <v>0.15500000000000003</v>
      </c>
      <c r="E7" s="1">
        <v>1</v>
      </c>
      <c r="L7" s="2">
        <f t="shared" si="0"/>
        <v>5.7338156295453668</v>
      </c>
      <c r="M7" s="2">
        <f t="shared" si="1"/>
        <v>3.2347111968925851E-3</v>
      </c>
      <c r="N7" s="2">
        <f>SUM(M7:M8)</f>
        <v>4.8655898900665434E-2</v>
      </c>
      <c r="O7" s="3">
        <f t="shared" si="2"/>
        <v>6.64813777975099E-2</v>
      </c>
      <c r="P7" s="3">
        <f t="shared" si="3"/>
        <v>-2.7108334036570763</v>
      </c>
      <c r="Q7" s="3"/>
      <c r="R7" s="3"/>
      <c r="S7" s="3">
        <f>O7</f>
        <v>6.64813777975099E-2</v>
      </c>
      <c r="T7" s="3">
        <f>C7/SUM(C7:C8)</f>
        <v>0.15500000000000003</v>
      </c>
    </row>
    <row r="8" spans="1:20">
      <c r="B8" t="s">
        <v>2</v>
      </c>
      <c r="C8">
        <v>0.84499999999999997</v>
      </c>
      <c r="J8" s="1">
        <v>1</v>
      </c>
      <c r="L8" s="2">
        <f t="shared" si="0"/>
        <v>3.0917765932900996</v>
      </c>
      <c r="M8" s="2">
        <f t="shared" si="1"/>
        <v>4.5421187703772847E-2</v>
      </c>
      <c r="N8" s="2">
        <f>N7</f>
        <v>4.8655898900665434E-2</v>
      </c>
      <c r="O8" s="3">
        <f t="shared" si="2"/>
        <v>0.93351862220249004</v>
      </c>
      <c r="P8" s="3">
        <f t="shared" si="3"/>
        <v>-6.8794367401808873E-2</v>
      </c>
      <c r="Q8" s="3"/>
      <c r="R8" s="3"/>
      <c r="S8" s="3"/>
      <c r="T8" s="3"/>
    </row>
    <row r="9" spans="1:20">
      <c r="A9" t="s">
        <v>5</v>
      </c>
      <c r="B9" t="s">
        <v>1</v>
      </c>
      <c r="C9">
        <f>1-C10</f>
        <v>0.89600000000000002</v>
      </c>
      <c r="E9" s="1">
        <v>1</v>
      </c>
      <c r="L9" s="2">
        <f t="shared" si="0"/>
        <v>5.7338156295453668</v>
      </c>
      <c r="M9" s="2">
        <f t="shared" si="1"/>
        <v>3.2347111968925851E-3</v>
      </c>
      <c r="N9" s="2">
        <f>SUM(M9:M10)</f>
        <v>3.6004368731279044E-3</v>
      </c>
      <c r="O9" s="3">
        <f t="shared" si="2"/>
        <v>0.89842186125663337</v>
      </c>
      <c r="P9" s="3">
        <f t="shared" si="3"/>
        <v>-0.10711554230917616</v>
      </c>
      <c r="Q9" s="3"/>
      <c r="R9" s="3"/>
      <c r="S9" s="3">
        <f>O9</f>
        <v>0.89842186125663337</v>
      </c>
      <c r="T9" s="3">
        <f>C9/SUM(C9:C10)</f>
        <v>0.89600000000000002</v>
      </c>
    </row>
    <row r="10" spans="1:20">
      <c r="B10" t="s">
        <v>2</v>
      </c>
      <c r="C10">
        <v>0.104</v>
      </c>
      <c r="K10" s="1">
        <v>1</v>
      </c>
      <c r="L10" s="2">
        <f t="shared" si="0"/>
        <v>7.913627024075053</v>
      </c>
      <c r="M10" s="2">
        <f t="shared" si="1"/>
        <v>3.6572567623531938E-4</v>
      </c>
      <c r="N10" s="2">
        <f>N9</f>
        <v>3.6004368731279044E-3</v>
      </c>
      <c r="O10" s="3">
        <f t="shared" si="2"/>
        <v>0.10157813874336663</v>
      </c>
      <c r="P10" s="3">
        <f t="shared" si="3"/>
        <v>-2.2869269368388623</v>
      </c>
      <c r="Q10" s="3"/>
      <c r="R10" s="3"/>
      <c r="S10" s="3"/>
      <c r="T10" s="3"/>
    </row>
    <row r="11" spans="1:20">
      <c r="A11" t="s">
        <v>6</v>
      </c>
      <c r="B11" t="s">
        <v>1</v>
      </c>
      <c r="C11">
        <f>1-C12</f>
        <v>0.77700000000000002</v>
      </c>
      <c r="E11" s="1">
        <v>1</v>
      </c>
      <c r="L11" s="2">
        <f t="shared" si="0"/>
        <v>5.7338156295453668</v>
      </c>
      <c r="M11" s="2">
        <f t="shared" si="1"/>
        <v>3.2347111968925851E-3</v>
      </c>
      <c r="N11" s="2">
        <f>SUM(M11:M12)</f>
        <v>4.5000092908008375E-3</v>
      </c>
      <c r="O11" s="3">
        <f t="shared" si="2"/>
        <v>0.71882322632203377</v>
      </c>
      <c r="P11" s="3">
        <f t="shared" si="3"/>
        <v>-0.33013981195978093</v>
      </c>
      <c r="Q11" s="3"/>
      <c r="R11" s="3"/>
      <c r="S11" s="3">
        <f>O11</f>
        <v>0.71882322632203377</v>
      </c>
      <c r="T11" s="3">
        <f>C11/SUM(C11:C12)</f>
        <v>0.77700000000000002</v>
      </c>
    </row>
    <row r="12" spans="1:20">
      <c r="B12" t="s">
        <v>2</v>
      </c>
      <c r="C12">
        <v>0.223</v>
      </c>
      <c r="H12" s="1">
        <v>1</v>
      </c>
      <c r="I12" s="1">
        <v>2</v>
      </c>
      <c r="L12" s="2">
        <f t="shared" si="0"/>
        <v>6.6724475372048291</v>
      </c>
      <c r="M12" s="2">
        <f t="shared" si="1"/>
        <v>1.2652980939082523E-3</v>
      </c>
      <c r="N12" s="2">
        <f>N11</f>
        <v>4.5000092908008375E-3</v>
      </c>
      <c r="O12" s="3">
        <f t="shared" si="2"/>
        <v>0.28117677367796617</v>
      </c>
      <c r="P12" s="3">
        <f t="shared" si="3"/>
        <v>-1.2687717196192432</v>
      </c>
      <c r="Q12" s="3"/>
      <c r="R12" s="3"/>
      <c r="S12" s="3"/>
      <c r="T12" s="3"/>
    </row>
    <row r="13" spans="1:20">
      <c r="A13" t="s">
        <v>8</v>
      </c>
      <c r="B13" t="s">
        <v>1</v>
      </c>
      <c r="C13">
        <f>1-C14</f>
        <v>0.57899999999999996</v>
      </c>
      <c r="E13" s="1">
        <v>1</v>
      </c>
      <c r="L13" s="2">
        <f t="shared" si="0"/>
        <v>5.7338156295453668</v>
      </c>
      <c r="M13" s="2">
        <f t="shared" si="1"/>
        <v>3.2347111968925851E-3</v>
      </c>
      <c r="N13" s="2">
        <f>SUM(M13:M14)</f>
        <v>4.850389575398904E-3</v>
      </c>
      <c r="O13" s="3">
        <f t="shared" si="2"/>
        <v>0.6668971938458278</v>
      </c>
      <c r="P13" s="3">
        <f t="shared" si="3"/>
        <v>-0.40511937711127194</v>
      </c>
      <c r="Q13" s="3"/>
      <c r="R13" s="3"/>
      <c r="S13" s="3">
        <f>O13</f>
        <v>0.6668971938458278</v>
      </c>
      <c r="T13" s="3">
        <f>C13/SUM(C13:C14)</f>
        <v>0.57899999999999996</v>
      </c>
    </row>
    <row r="14" spans="1:20">
      <c r="B14" t="s">
        <v>2</v>
      </c>
      <c r="C14">
        <v>0.42099999999999999</v>
      </c>
      <c r="I14" s="1">
        <v>1</v>
      </c>
      <c r="J14" s="1">
        <v>1</v>
      </c>
      <c r="L14" s="2">
        <f t="shared" si="0"/>
        <v>6.4280003618925141</v>
      </c>
      <c r="M14" s="2">
        <f t="shared" si="1"/>
        <v>1.6156783785063191E-3</v>
      </c>
      <c r="N14" s="2">
        <f>N13</f>
        <v>4.850389575398904E-3</v>
      </c>
      <c r="O14" s="3">
        <f t="shared" si="2"/>
        <v>0.33310280615417226</v>
      </c>
      <c r="P14" s="3">
        <f t="shared" si="3"/>
        <v>-1.0993041094584193</v>
      </c>
      <c r="Q14" s="3"/>
      <c r="R14" s="3"/>
      <c r="S14" s="3"/>
      <c r="T14" s="3"/>
    </row>
    <row r="15" spans="1:20">
      <c r="A15" t="s">
        <v>9</v>
      </c>
      <c r="B15" t="s">
        <v>1</v>
      </c>
      <c r="C15">
        <v>1</v>
      </c>
      <c r="E15" s="1">
        <v>1</v>
      </c>
      <c r="L15" s="2">
        <f t="shared" si="0"/>
        <v>5.7338156295453668</v>
      </c>
      <c r="M15" s="2">
        <f t="shared" si="1"/>
        <v>3.2347111968925851E-3</v>
      </c>
      <c r="N15" s="2">
        <f>SUM(M15:M16)</f>
        <v>3.2477204354755059E-3</v>
      </c>
      <c r="O15" s="3">
        <f t="shared" si="2"/>
        <v>0.99599434777673035</v>
      </c>
      <c r="P15" s="3">
        <f t="shared" si="3"/>
        <v>-4.0136963366027515E-3</v>
      </c>
      <c r="Q15" s="3"/>
      <c r="R15" s="3"/>
      <c r="S15" s="3">
        <f>O15</f>
        <v>0.99599434777673035</v>
      </c>
      <c r="T15" s="3">
        <f>C15/SUM(C15:C16)</f>
        <v>1</v>
      </c>
    </row>
    <row r="16" spans="1:20">
      <c r="B16" t="s">
        <v>2</v>
      </c>
      <c r="I16" s="1">
        <v>1</v>
      </c>
      <c r="K16" s="1">
        <v>1</v>
      </c>
      <c r="L16" s="2">
        <f t="shared" si="0"/>
        <v>11.249850792677467</v>
      </c>
      <c r="M16" s="2">
        <f t="shared" si="1"/>
        <v>1.3009238582920771E-5</v>
      </c>
      <c r="N16" s="2">
        <f>N15</f>
        <v>3.2477204354755059E-3</v>
      </c>
      <c r="O16" s="3">
        <f t="shared" si="2"/>
        <v>4.0056522232696607E-3</v>
      </c>
      <c r="P16" s="3">
        <f t="shared" si="3"/>
        <v>-5.5200488594687034</v>
      </c>
      <c r="Q16" s="3"/>
      <c r="R16" s="3"/>
      <c r="S16" s="3"/>
      <c r="T16" s="3"/>
    </row>
    <row r="17" spans="1:20">
      <c r="A17" t="s">
        <v>7</v>
      </c>
      <c r="B17" t="s">
        <v>1</v>
      </c>
      <c r="C17">
        <v>1</v>
      </c>
      <c r="E17" s="1">
        <v>1</v>
      </c>
      <c r="L17" s="2">
        <f t="shared" si="0"/>
        <v>5.7338156295453668</v>
      </c>
      <c r="M17" s="2">
        <f t="shared" si="1"/>
        <v>3.2347111968925851E-3</v>
      </c>
      <c r="N17" s="2">
        <f>SUM(M17:M18)</f>
        <v>3.2797191519030396E-3</v>
      </c>
      <c r="O17" s="3">
        <f t="shared" si="2"/>
        <v>0.98627688746326381</v>
      </c>
      <c r="P17" s="3">
        <f t="shared" si="3"/>
        <v>-1.381814487349726E-2</v>
      </c>
      <c r="Q17" s="3"/>
      <c r="R17" s="3"/>
      <c r="S17" s="3">
        <f>O17</f>
        <v>0.98627688746326381</v>
      </c>
      <c r="T17" s="3">
        <f>C17/SUM(C17:C18)</f>
        <v>1</v>
      </c>
    </row>
    <row r="18" spans="1:20">
      <c r="B18" t="s">
        <v>2</v>
      </c>
      <c r="H18" s="1">
        <v>1</v>
      </c>
      <c r="I18" s="1">
        <v>3</v>
      </c>
      <c r="L18" s="2">
        <f t="shared" si="0"/>
        <v>10.008671305807244</v>
      </c>
      <c r="M18" s="2">
        <f t="shared" si="1"/>
        <v>4.5007955010454565E-5</v>
      </c>
      <c r="N18" s="2">
        <f>N17</f>
        <v>3.2797191519030396E-3</v>
      </c>
      <c r="O18" s="3">
        <f t="shared" si="2"/>
        <v>1.3723112536736245E-2</v>
      </c>
      <c r="P18" s="3">
        <f t="shared" si="3"/>
        <v>-4.2886738211353741</v>
      </c>
      <c r="Q18" s="3"/>
      <c r="R18" s="3"/>
      <c r="S18" s="3"/>
      <c r="T18" s="3"/>
    </row>
    <row r="19" spans="1:20">
      <c r="A19" t="s">
        <v>10</v>
      </c>
      <c r="B19" t="s">
        <v>1</v>
      </c>
      <c r="C19">
        <v>1</v>
      </c>
      <c r="L19" s="2">
        <f t="shared" si="0"/>
        <v>0</v>
      </c>
      <c r="M19" s="2">
        <f t="shared" si="1"/>
        <v>1</v>
      </c>
      <c r="N19" s="2">
        <f>SUM(M19:M20)</f>
        <v>1.0000061929055184</v>
      </c>
      <c r="O19" s="3">
        <f t="shared" si="2"/>
        <v>0.99999380713283348</v>
      </c>
      <c r="P19" s="3">
        <f t="shared" si="3"/>
        <v>-6.1928863424022723E-6</v>
      </c>
      <c r="Q19" s="3"/>
      <c r="R19" s="3"/>
      <c r="S19" s="3">
        <f>O19</f>
        <v>0.99999380713283348</v>
      </c>
      <c r="T19" s="3">
        <f>C19/SUM(C19:C20)</f>
        <v>1</v>
      </c>
    </row>
    <row r="20" spans="1:20">
      <c r="B20" t="s">
        <v>2</v>
      </c>
      <c r="F20" s="1">
        <v>1</v>
      </c>
      <c r="G20" s="1">
        <v>1</v>
      </c>
      <c r="L20" s="2">
        <f t="shared" si="0"/>
        <v>11.992106192323121</v>
      </c>
      <c r="M20" s="2">
        <f t="shared" si="1"/>
        <v>6.1929055183633495E-6</v>
      </c>
      <c r="N20" s="2">
        <f>N19</f>
        <v>1.0000061929055184</v>
      </c>
      <c r="O20" s="3">
        <f t="shared" si="2"/>
        <v>6.1928671665220994E-6</v>
      </c>
      <c r="P20" s="3">
        <f t="shared" si="3"/>
        <v>-11.992112385209463</v>
      </c>
      <c r="Q20" s="3"/>
      <c r="R20" s="3"/>
      <c r="S20" s="3"/>
      <c r="T20" s="3"/>
    </row>
    <row r="21" spans="1:20">
      <c r="A21" t="s">
        <v>31</v>
      </c>
      <c r="B21" t="s">
        <v>1</v>
      </c>
      <c r="C21">
        <v>1</v>
      </c>
      <c r="L21" s="2">
        <f>SUMPRODUCT(D$2:K$2,D21:K21)</f>
        <v>0</v>
      </c>
      <c r="M21" s="2">
        <f t="shared" si="1"/>
        <v>1</v>
      </c>
      <c r="N21" s="2">
        <f>SUM(M21:M22)</f>
        <v>1.0032087386469344</v>
      </c>
      <c r="O21" s="3">
        <f>M21/N21</f>
        <v>0.9968015244252536</v>
      </c>
      <c r="P21" s="3">
        <f t="shared" si="3"/>
        <v>-3.2036016310431187E-3</v>
      </c>
      <c r="Q21" s="3"/>
      <c r="R21" s="3"/>
      <c r="S21" s="3">
        <f>O21</f>
        <v>0.9968015244252536</v>
      </c>
      <c r="T21" s="3">
        <f>C21/SUM(C21:C22)</f>
        <v>1</v>
      </c>
    </row>
    <row r="22" spans="1:20">
      <c r="B22" t="s">
        <v>2</v>
      </c>
      <c r="G22" s="1">
        <v>1</v>
      </c>
      <c r="H22" s="1">
        <v>1</v>
      </c>
      <c r="I22" s="1">
        <v>1</v>
      </c>
      <c r="L22" s="2">
        <f>SUMPRODUCT(D$2:K$2,D22:K22)</f>
        <v>5.7418773639435337</v>
      </c>
      <c r="M22" s="2">
        <f t="shared" si="1"/>
        <v>3.2087386469343933E-3</v>
      </c>
      <c r="N22" s="2">
        <f>N21</f>
        <v>1.0032087386469344</v>
      </c>
      <c r="O22" s="3">
        <f>M22/N22</f>
        <v>3.1984755747464285E-3</v>
      </c>
      <c r="P22" s="3">
        <f t="shared" si="3"/>
        <v>-5.7450809655745765</v>
      </c>
      <c r="Q22" s="3"/>
      <c r="R22" s="3"/>
      <c r="S22" s="3"/>
      <c r="T22" s="3"/>
    </row>
    <row r="23" spans="1:20">
      <c r="A23" t="s">
        <v>32</v>
      </c>
      <c r="B23" t="s">
        <v>1</v>
      </c>
      <c r="C23">
        <v>1</v>
      </c>
      <c r="L23" s="2">
        <f>SUMPRODUCT(D$2:K$2,D23:K23)</f>
        <v>0</v>
      </c>
      <c r="M23" s="2">
        <f t="shared" si="1"/>
        <v>1</v>
      </c>
      <c r="N23" s="2">
        <f>SUM(M23:M24)</f>
        <v>1.0001141381350029</v>
      </c>
      <c r="O23" s="3">
        <f>M23/N23</f>
        <v>0.99988587489102421</v>
      </c>
      <c r="P23" s="3">
        <f t="shared" si="3"/>
        <v>-1.1413162174156079E-4</v>
      </c>
      <c r="Q23" s="3"/>
      <c r="R23" s="3"/>
      <c r="S23" s="3">
        <f>O23</f>
        <v>0.99988587489102421</v>
      </c>
      <c r="T23" s="3">
        <f>C23/SUM(C23:C24)</f>
        <v>1</v>
      </c>
    </row>
    <row r="24" spans="1:20">
      <c r="B24" t="s">
        <v>2</v>
      </c>
      <c r="G24" s="1">
        <v>1</v>
      </c>
      <c r="H24" s="1">
        <v>1</v>
      </c>
      <c r="I24" s="1">
        <v>2</v>
      </c>
      <c r="L24" s="2">
        <f>SUMPRODUCT(D$2:K$2,D24:K24)</f>
        <v>9.0781011325459477</v>
      </c>
      <c r="M24" s="2">
        <f t="shared" si="1"/>
        <v>1.1413813500299328E-4</v>
      </c>
      <c r="N24" s="2">
        <f>N23</f>
        <v>1.0001141381350029</v>
      </c>
      <c r="O24" s="3">
        <f>M24/N24</f>
        <v>1.1412510897589776E-4</v>
      </c>
      <c r="P24" s="3">
        <f t="shared" si="3"/>
        <v>-9.0782152641676888</v>
      </c>
      <c r="Q24" s="3"/>
      <c r="R24" s="3"/>
      <c r="S24" s="3"/>
      <c r="T24" s="3"/>
    </row>
    <row r="25" spans="1:20">
      <c r="A25" t="s">
        <v>11</v>
      </c>
      <c r="B25" t="s">
        <v>1</v>
      </c>
      <c r="D25" s="1">
        <v>1</v>
      </c>
      <c r="E25" s="1">
        <v>1</v>
      </c>
      <c r="L25" s="2">
        <f t="shared" si="0"/>
        <v>9.6446015134470713</v>
      </c>
      <c r="M25" s="2">
        <f t="shared" si="1"/>
        <v>6.4774308081616886E-5</v>
      </c>
      <c r="N25" s="2">
        <f>SUM(M25:M26)</f>
        <v>9.0271292086389066E-2</v>
      </c>
      <c r="O25" s="3">
        <f t="shared" si="2"/>
        <v>7.1755157796598581E-4</v>
      </c>
      <c r="P25" s="3">
        <f t="shared" si="3"/>
        <v>-7.2396657272472691</v>
      </c>
      <c r="Q25" s="3"/>
      <c r="R25" s="3"/>
      <c r="S25" s="3">
        <f>O25</f>
        <v>7.1755157796598581E-4</v>
      </c>
      <c r="T25" s="3">
        <f>C25/SUM(C25:C26)</f>
        <v>0</v>
      </c>
    </row>
    <row r="26" spans="1:20">
      <c r="B26" t="s">
        <v>2</v>
      </c>
      <c r="C26">
        <v>1</v>
      </c>
      <c r="G26" s="1">
        <v>1</v>
      </c>
      <c r="L26" s="2">
        <f t="shared" si="0"/>
        <v>2.4056535953411187</v>
      </c>
      <c r="M26" s="2">
        <f t="shared" si="1"/>
        <v>9.0206517778307446E-2</v>
      </c>
      <c r="N26" s="2">
        <f>N25</f>
        <v>9.0271292086389066E-2</v>
      </c>
      <c r="O26" s="3">
        <f t="shared" si="2"/>
        <v>0.99928244842203395</v>
      </c>
      <c r="P26" s="3">
        <f t="shared" si="3"/>
        <v>-7.1780914131693051E-4</v>
      </c>
      <c r="Q26" s="3"/>
      <c r="R26" s="3"/>
      <c r="S26" s="3"/>
      <c r="T26" s="3"/>
    </row>
    <row r="27" spans="1:20">
      <c r="A27" t="s">
        <v>12</v>
      </c>
      <c r="B27" t="s">
        <v>1</v>
      </c>
      <c r="C27">
        <v>1</v>
      </c>
      <c r="E27" s="1">
        <v>1</v>
      </c>
      <c r="L27" s="2">
        <f t="shared" si="0"/>
        <v>5.7338156295453668</v>
      </c>
      <c r="M27" s="2">
        <f t="shared" si="1"/>
        <v>3.2347111968925851E-3</v>
      </c>
      <c r="N27" s="2">
        <f>SUM(M27:M28)</f>
        <v>3.2409041024109484E-3</v>
      </c>
      <c r="O27" s="3">
        <f t="shared" si="2"/>
        <v>0.99808914262111104</v>
      </c>
      <c r="P27" s="3">
        <f t="shared" si="3"/>
        <v>-1.9126853959413059E-3</v>
      </c>
      <c r="Q27" s="3"/>
      <c r="R27" s="3"/>
      <c r="S27" s="3">
        <f>O27</f>
        <v>0.99808914262111104</v>
      </c>
      <c r="T27" s="3">
        <f>C27/SUM(C27:C28)</f>
        <v>1</v>
      </c>
    </row>
    <row r="28" spans="1:20">
      <c r="B28" t="s">
        <v>2</v>
      </c>
      <c r="F28" s="1">
        <v>1</v>
      </c>
      <c r="G28" s="1">
        <v>1</v>
      </c>
      <c r="L28" s="2">
        <f t="shared" si="0"/>
        <v>11.992106192323121</v>
      </c>
      <c r="M28" s="2">
        <f t="shared" si="1"/>
        <v>6.1929055183633495E-6</v>
      </c>
      <c r="N28" s="2">
        <f>N27</f>
        <v>3.2409041024109484E-3</v>
      </c>
      <c r="O28" s="3">
        <f t="shared" si="2"/>
        <v>1.9108573788889252E-3</v>
      </c>
      <c r="P28" s="3">
        <f t="shared" si="3"/>
        <v>-6.2602032481736947</v>
      </c>
      <c r="Q28" s="3"/>
      <c r="R28" s="3"/>
      <c r="S28" s="3"/>
      <c r="T28" s="3"/>
    </row>
    <row r="29" spans="1:20">
      <c r="A29" t="s">
        <v>13</v>
      </c>
      <c r="B29" t="s">
        <v>1</v>
      </c>
      <c r="E29" s="1">
        <v>1</v>
      </c>
      <c r="L29" s="2">
        <f t="shared" si="0"/>
        <v>5.7338156295453668</v>
      </c>
      <c r="M29" s="2">
        <f t="shared" si="1"/>
        <v>3.2347111968925851E-3</v>
      </c>
      <c r="N29" s="2">
        <f>SUM(M29:M30)</f>
        <v>6.4434498438269783E-3</v>
      </c>
      <c r="O29" s="3">
        <f t="shared" si="2"/>
        <v>0.50201542268409793</v>
      </c>
      <c r="P29" s="3">
        <f t="shared" si="3"/>
        <v>-0.68912443728405082</v>
      </c>
      <c r="Q29" s="3"/>
      <c r="R29" s="3"/>
      <c r="S29" s="3">
        <f>O29</f>
        <v>0.50201542268409793</v>
      </c>
      <c r="T29" s="3">
        <f>C29/SUM(C29:C30)</f>
        <v>0</v>
      </c>
    </row>
    <row r="30" spans="1:20">
      <c r="B30" t="s">
        <v>2</v>
      </c>
      <c r="C30">
        <v>1</v>
      </c>
      <c r="G30" s="1">
        <v>1</v>
      </c>
      <c r="H30" s="1">
        <v>1</v>
      </c>
      <c r="I30" s="1">
        <v>1</v>
      </c>
      <c r="L30" s="2">
        <f t="shared" si="0"/>
        <v>5.7418773639435337</v>
      </c>
      <c r="M30" s="2">
        <f t="shared" si="1"/>
        <v>3.2087386469343933E-3</v>
      </c>
      <c r="N30" s="2">
        <f>N29</f>
        <v>6.4434498438269783E-3</v>
      </c>
      <c r="O30" s="3">
        <f t="shared" si="2"/>
        <v>0.49798457731590212</v>
      </c>
      <c r="P30" s="3">
        <f t="shared" si="3"/>
        <v>-0.69718617168221753</v>
      </c>
      <c r="Q30" s="3"/>
      <c r="R30" s="3"/>
      <c r="S30" s="3"/>
      <c r="T30" s="3"/>
    </row>
    <row r="31" spans="1:20">
      <c r="A31" t="s">
        <v>14</v>
      </c>
      <c r="B31" t="s">
        <v>1</v>
      </c>
      <c r="C31">
        <v>1</v>
      </c>
      <c r="E31" s="1">
        <v>1</v>
      </c>
      <c r="L31" s="2">
        <f t="shared" si="0"/>
        <v>5.7338156295453668</v>
      </c>
      <c r="M31" s="2">
        <f t="shared" si="1"/>
        <v>3.2347111968925851E-3</v>
      </c>
      <c r="N31" s="2">
        <f>SUM(M31:M32)</f>
        <v>6.4434498438269783E-3</v>
      </c>
      <c r="O31" s="3">
        <f t="shared" si="2"/>
        <v>0.50201542268409793</v>
      </c>
      <c r="P31" s="3">
        <f t="shared" si="3"/>
        <v>-0.68912443728405082</v>
      </c>
      <c r="Q31" s="3"/>
      <c r="R31" s="3"/>
      <c r="S31" s="3">
        <f>O31</f>
        <v>0.50201542268409793</v>
      </c>
      <c r="T31" s="3">
        <f>C31/SUM(C31:C32)</f>
        <v>1</v>
      </c>
    </row>
    <row r="32" spans="1:20">
      <c r="B32" t="s">
        <v>2</v>
      </c>
      <c r="G32" s="1">
        <v>1</v>
      </c>
      <c r="H32" s="1">
        <v>1</v>
      </c>
      <c r="I32" s="1">
        <v>1</v>
      </c>
      <c r="L32" s="2">
        <f t="shared" si="0"/>
        <v>5.7418773639435337</v>
      </c>
      <c r="M32" s="2">
        <f t="shared" si="1"/>
        <v>3.2087386469343933E-3</v>
      </c>
      <c r="N32" s="2">
        <f>N31</f>
        <v>6.4434498438269783E-3</v>
      </c>
      <c r="O32" s="3">
        <f t="shared" si="2"/>
        <v>0.49798457731590212</v>
      </c>
      <c r="P32" s="3">
        <f t="shared" si="3"/>
        <v>-0.69718617168221753</v>
      </c>
      <c r="Q32" s="3"/>
      <c r="R32" s="3"/>
      <c r="S32" s="3"/>
      <c r="T32" s="3"/>
    </row>
    <row r="36" spans="4:12">
      <c r="D36" s="3">
        <f t="shared" ref="D36:K36" si="4">D2^2</f>
        <v>15.294246229724829</v>
      </c>
      <c r="E36" s="3">
        <f t="shared" si="4"/>
        <v>32.876641673618728</v>
      </c>
      <c r="F36" s="3">
        <f t="shared" si="4"/>
        <v>91.900073394182982</v>
      </c>
      <c r="G36" s="3">
        <f t="shared" si="4"/>
        <v>5.7871692207776508</v>
      </c>
      <c r="H36" s="3">
        <f t="shared" si="4"/>
        <v>0</v>
      </c>
      <c r="I36" s="3">
        <f t="shared" si="4"/>
        <v>11.130389034187697</v>
      </c>
      <c r="J36" s="3">
        <f t="shared" si="4"/>
        <v>9.5590825028165334</v>
      </c>
      <c r="K36" s="3">
        <f t="shared" si="4"/>
        <v>62.625492676170978</v>
      </c>
      <c r="L36" s="2">
        <f>SUM(D36:K36)</f>
        <v>229.17309473147938</v>
      </c>
    </row>
    <row r="37" spans="4:12">
      <c r="K37" s="1">
        <v>100</v>
      </c>
      <c r="L37" s="6">
        <f>L36/K37^2</f>
        <v>2.2917309473147938E-2</v>
      </c>
    </row>
  </sheetData>
  <phoneticPr fontId="4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X37"/>
  <sheetViews>
    <sheetView workbookViewId="0">
      <selection activeCell="A35" sqref="A35"/>
    </sheetView>
  </sheetViews>
  <sheetFormatPr defaultRowHeight="15"/>
  <cols>
    <col min="4" max="18" width="9.140625" style="1"/>
  </cols>
  <sheetData>
    <row r="1" spans="1:24">
      <c r="D1" s="1" t="s">
        <v>33</v>
      </c>
      <c r="E1" s="1" t="s">
        <v>34</v>
      </c>
      <c r="F1" s="1" t="s">
        <v>35</v>
      </c>
      <c r="G1" s="1" t="s">
        <v>36</v>
      </c>
      <c r="H1" s="1" t="s">
        <v>37</v>
      </c>
      <c r="I1" s="1" t="s">
        <v>38</v>
      </c>
      <c r="J1" s="1" t="s">
        <v>39</v>
      </c>
      <c r="K1" s="1" t="s">
        <v>40</v>
      </c>
      <c r="L1" s="1" t="s">
        <v>42</v>
      </c>
      <c r="M1" s="1" t="s">
        <v>41</v>
      </c>
      <c r="N1" s="1" t="s">
        <v>43</v>
      </c>
      <c r="O1" s="1" t="s">
        <v>44</v>
      </c>
    </row>
    <row r="2" spans="1:24">
      <c r="D2" s="5">
        <v>11.869576061319458</v>
      </c>
      <c r="E2" s="5">
        <v>3.3863263176469944</v>
      </c>
      <c r="F2" s="5">
        <v>4.6698745700989085E-4</v>
      </c>
      <c r="G2" s="5">
        <v>0</v>
      </c>
      <c r="H2" s="5">
        <v>9.6634195822903006</v>
      </c>
      <c r="I2" s="5">
        <v>5.8248155659942045</v>
      </c>
      <c r="J2" s="5">
        <v>0</v>
      </c>
      <c r="K2" s="5">
        <v>0.72791259609282877</v>
      </c>
      <c r="L2" s="5">
        <v>0.72791262635178544</v>
      </c>
      <c r="M2" s="5">
        <v>0.72791265362370072</v>
      </c>
      <c r="N2" s="5">
        <v>0.12235457270766012</v>
      </c>
      <c r="O2" s="5">
        <v>5.5485733112199762</v>
      </c>
      <c r="P2" s="1" t="s">
        <v>23</v>
      </c>
      <c r="Q2" s="1" t="s">
        <v>24</v>
      </c>
      <c r="R2" s="1" t="s">
        <v>25</v>
      </c>
      <c r="S2" s="1" t="s">
        <v>26</v>
      </c>
      <c r="T2" s="1" t="s">
        <v>27</v>
      </c>
      <c r="U2" s="1" t="s">
        <v>28</v>
      </c>
      <c r="W2" s="1" t="s">
        <v>29</v>
      </c>
      <c r="X2" s="1" t="s">
        <v>30</v>
      </c>
    </row>
    <row r="3" spans="1:24">
      <c r="A3" t="s">
        <v>0</v>
      </c>
      <c r="B3" t="s">
        <v>1</v>
      </c>
      <c r="D3" s="1">
        <v>1</v>
      </c>
      <c r="P3" s="2">
        <f>SUMPRODUCT(D$2:O$2,D3:O3)</f>
        <v>11.869576061319458</v>
      </c>
      <c r="Q3" s="2">
        <f>EXP(-P3)</f>
        <v>7.0001704352013524E-6</v>
      </c>
      <c r="R3" s="2">
        <f>SUM(Q3:Q4)</f>
        <v>1.0000070001704353</v>
      </c>
      <c r="S3" s="3">
        <f>Q3/R3</f>
        <v>7.0001214331582523E-6</v>
      </c>
      <c r="T3" s="3">
        <f>LN(S3)</f>
        <v>-11.869583061465393</v>
      </c>
      <c r="U3" s="4">
        <f>SUMPRODUCT(C3:C32,T3:T32)</f>
        <v>-2.4062910747970516</v>
      </c>
      <c r="V3" t="s">
        <v>0</v>
      </c>
      <c r="W3" s="3">
        <f>S3</f>
        <v>7.0001214331582523E-6</v>
      </c>
      <c r="X3" s="3">
        <f>C3/SUM(C3:C4)</f>
        <v>0</v>
      </c>
    </row>
    <row r="4" spans="1:24">
      <c r="B4" t="s">
        <v>2</v>
      </c>
      <c r="C4">
        <v>1</v>
      </c>
      <c r="P4" s="2">
        <f t="shared" ref="P4:P32" si="0">SUMPRODUCT(D$2:O$2,D4:O4)</f>
        <v>0</v>
      </c>
      <c r="Q4" s="2">
        <f>EXP(-P4)</f>
        <v>1</v>
      </c>
      <c r="R4" s="2">
        <f>R3</f>
        <v>1.0000070001704353</v>
      </c>
      <c r="S4" s="3">
        <f>Q4/R4</f>
        <v>0.99999299987856671</v>
      </c>
      <c r="T4" s="3">
        <f>LN(S4)</f>
        <v>-7.0001459342514791E-6</v>
      </c>
      <c r="U4" s="3">
        <f>U3-P37</f>
        <v>-2.4374966151196773</v>
      </c>
      <c r="W4" s="3"/>
      <c r="X4" s="3"/>
    </row>
    <row r="5" spans="1:24">
      <c r="A5" t="s">
        <v>3</v>
      </c>
      <c r="B5" t="s">
        <v>1</v>
      </c>
      <c r="C5">
        <f>1-C6</f>
        <v>1.100000000000001E-2</v>
      </c>
      <c r="E5" s="1">
        <v>1</v>
      </c>
      <c r="P5" s="2">
        <f t="shared" si="0"/>
        <v>3.3863263176469944</v>
      </c>
      <c r="Q5" s="2">
        <f t="shared" ref="Q5:Q32" si="1">EXP(-P5)</f>
        <v>3.3832739615017156E-2</v>
      </c>
      <c r="R5" s="2">
        <f>SUM(Q5:Q6)</f>
        <v>0.51674871904513375</v>
      </c>
      <c r="S5" s="3">
        <f t="shared" ref="S5:S32" si="2">Q5/R5</f>
        <v>6.547232410664601E-2</v>
      </c>
      <c r="T5" s="3">
        <f t="shared" ref="T5:T32" si="3">LN(S5)</f>
        <v>-2.7261277583559971</v>
      </c>
      <c r="U5" s="3"/>
      <c r="V5" t="s">
        <v>3</v>
      </c>
      <c r="W5" s="3">
        <f t="shared" ref="W5:W31" si="4">S5</f>
        <v>6.547232410664601E-2</v>
      </c>
      <c r="X5" s="3">
        <f>C5/SUM(C5:C6)</f>
        <v>1.100000000000001E-2</v>
      </c>
    </row>
    <row r="6" spans="1:24">
      <c r="B6" t="s">
        <v>2</v>
      </c>
      <c r="C6">
        <v>0.98899999999999999</v>
      </c>
      <c r="K6" s="1">
        <v>1</v>
      </c>
      <c r="P6" s="2">
        <f t="shared" si="0"/>
        <v>0.72791259609282877</v>
      </c>
      <c r="Q6" s="2">
        <f t="shared" si="1"/>
        <v>0.48291597943011655</v>
      </c>
      <c r="R6" s="2">
        <f>R5</f>
        <v>0.51674871904513375</v>
      </c>
      <c r="S6" s="3">
        <f t="shared" si="2"/>
        <v>0.93452767589335395</v>
      </c>
      <c r="T6" s="3">
        <f t="shared" si="3"/>
        <v>-6.7714036801831204E-2</v>
      </c>
      <c r="U6" s="3"/>
      <c r="W6" s="3"/>
      <c r="X6" s="3"/>
    </row>
    <row r="7" spans="1:24">
      <c r="A7" t="s">
        <v>4</v>
      </c>
      <c r="B7" t="s">
        <v>1</v>
      </c>
      <c r="C7">
        <f>1-C8</f>
        <v>0.15500000000000003</v>
      </c>
      <c r="E7" s="1">
        <v>1</v>
      </c>
      <c r="P7" s="2">
        <f t="shared" si="0"/>
        <v>3.3863263176469944</v>
      </c>
      <c r="Q7" s="2">
        <f t="shared" si="1"/>
        <v>3.3832739615017156E-2</v>
      </c>
      <c r="R7" s="2">
        <f>SUM(Q7:Q8)</f>
        <v>0.91866731429859294</v>
      </c>
      <c r="S7" s="3">
        <f t="shared" si="2"/>
        <v>3.6828065055137638E-2</v>
      </c>
      <c r="T7" s="3">
        <f t="shared" si="3"/>
        <v>-3.301495087099489</v>
      </c>
      <c r="U7" s="3"/>
      <c r="V7" t="s">
        <v>4</v>
      </c>
      <c r="W7" s="3">
        <f t="shared" si="4"/>
        <v>3.6828065055137638E-2</v>
      </c>
      <c r="X7" s="3">
        <f>C7/SUM(C7:C8)</f>
        <v>0.15500000000000003</v>
      </c>
    </row>
    <row r="8" spans="1:24">
      <c r="B8" t="s">
        <v>2</v>
      </c>
      <c r="C8">
        <v>0.84499999999999997</v>
      </c>
      <c r="N8" s="1">
        <v>1</v>
      </c>
      <c r="P8" s="2">
        <f t="shared" si="0"/>
        <v>0.12235457270766012</v>
      </c>
      <c r="Q8" s="2">
        <f t="shared" si="1"/>
        <v>0.88483457468357574</v>
      </c>
      <c r="R8" s="2">
        <f>R7</f>
        <v>0.91866731429859294</v>
      </c>
      <c r="S8" s="3">
        <f t="shared" si="2"/>
        <v>0.96317193494486231</v>
      </c>
      <c r="T8" s="3">
        <f t="shared" si="3"/>
        <v>-3.7523342160154911E-2</v>
      </c>
      <c r="U8" s="3"/>
      <c r="W8" s="3"/>
      <c r="X8" s="3"/>
    </row>
    <row r="9" spans="1:24">
      <c r="A9" t="s">
        <v>5</v>
      </c>
      <c r="B9" t="s">
        <v>1</v>
      </c>
      <c r="C9">
        <f>1-C10</f>
        <v>0.89600000000000002</v>
      </c>
      <c r="E9" s="1">
        <v>1</v>
      </c>
      <c r="P9" s="2">
        <f t="shared" si="0"/>
        <v>3.3863263176469944</v>
      </c>
      <c r="Q9" s="2">
        <f t="shared" si="1"/>
        <v>3.3832739615017156E-2</v>
      </c>
      <c r="R9" s="2">
        <f>SUM(Q9:Q10)</f>
        <v>3.7725747008352226E-2</v>
      </c>
      <c r="S9" s="3">
        <f t="shared" si="2"/>
        <v>0.89680767905077707</v>
      </c>
      <c r="T9" s="3">
        <f t="shared" si="3"/>
        <v>-0.10891384453696515</v>
      </c>
      <c r="U9" s="3"/>
      <c r="V9" t="s">
        <v>5</v>
      </c>
      <c r="W9" s="3">
        <f t="shared" si="4"/>
        <v>0.89680767905077707</v>
      </c>
      <c r="X9" s="3">
        <f>C9/SUM(C9:C10)</f>
        <v>0.89600000000000002</v>
      </c>
    </row>
    <row r="10" spans="1:24">
      <c r="B10" t="s">
        <v>2</v>
      </c>
      <c r="C10">
        <v>0.104</v>
      </c>
      <c r="O10" s="1">
        <v>1</v>
      </c>
      <c r="P10" s="2">
        <f t="shared" si="0"/>
        <v>5.5485733112199762</v>
      </c>
      <c r="Q10" s="2">
        <f t="shared" si="1"/>
        <v>3.8930073933350681E-3</v>
      </c>
      <c r="R10" s="2">
        <f>R9</f>
        <v>3.7725747008352226E-2</v>
      </c>
      <c r="S10" s="3">
        <f t="shared" si="2"/>
        <v>0.10319232094922288</v>
      </c>
      <c r="T10" s="3">
        <f t="shared" si="3"/>
        <v>-2.2711608381099468</v>
      </c>
      <c r="U10" s="3"/>
      <c r="W10" s="3"/>
      <c r="X10" s="3"/>
    </row>
    <row r="11" spans="1:24">
      <c r="A11" t="s">
        <v>6</v>
      </c>
      <c r="B11" t="s">
        <v>1</v>
      </c>
      <c r="C11">
        <f>1-C12</f>
        <v>0.77700000000000002</v>
      </c>
      <c r="F11" s="1">
        <v>1</v>
      </c>
      <c r="P11" s="2">
        <f t="shared" si="0"/>
        <v>4.6698745700989085E-4</v>
      </c>
      <c r="Q11" s="2">
        <f t="shared" si="1"/>
        <v>0.99953312156466134</v>
      </c>
      <c r="R11" s="2">
        <f>SUM(Q11:Q12)</f>
        <v>1.2327409576969841</v>
      </c>
      <c r="S11" s="3">
        <f t="shared" si="2"/>
        <v>0.81082170209708659</v>
      </c>
      <c r="T11" s="3">
        <f t="shared" si="3"/>
        <v>-0.20970709848587865</v>
      </c>
      <c r="U11" s="3"/>
      <c r="V11" t="s">
        <v>6</v>
      </c>
      <c r="W11" s="3">
        <f t="shared" si="4"/>
        <v>0.81082170209708659</v>
      </c>
      <c r="X11" s="3">
        <f>C11/SUM(C11:C12)</f>
        <v>0.77700000000000002</v>
      </c>
    </row>
    <row r="12" spans="1:24">
      <c r="B12" t="s">
        <v>2</v>
      </c>
      <c r="C12">
        <v>0.223</v>
      </c>
      <c r="K12" s="1">
        <v>1</v>
      </c>
      <c r="L12" s="1">
        <v>1</v>
      </c>
      <c r="P12" s="2">
        <f t="shared" si="0"/>
        <v>1.4558252224446142</v>
      </c>
      <c r="Q12" s="2">
        <f t="shared" si="1"/>
        <v>0.23320783613232282</v>
      </c>
      <c r="R12" s="2">
        <f>R11</f>
        <v>1.2327409576969841</v>
      </c>
      <c r="S12" s="3">
        <f t="shared" si="2"/>
        <v>0.18917829790291341</v>
      </c>
      <c r="T12" s="3">
        <f t="shared" si="3"/>
        <v>-1.6650653334734828</v>
      </c>
      <c r="U12" s="3"/>
      <c r="W12" s="3"/>
      <c r="X12" s="3"/>
    </row>
    <row r="13" spans="1:24">
      <c r="A13" t="s">
        <v>8</v>
      </c>
      <c r="B13" t="s">
        <v>1</v>
      </c>
      <c r="C13">
        <f>1-C14</f>
        <v>0.57899999999999996</v>
      </c>
      <c r="F13" s="1">
        <v>1</v>
      </c>
      <c r="P13" s="2">
        <f t="shared" si="0"/>
        <v>4.6698745700989085E-4</v>
      </c>
      <c r="Q13" s="2">
        <f t="shared" si="1"/>
        <v>0.99953312156466134</v>
      </c>
      <c r="R13" s="2">
        <f>SUM(Q13:Q14)</f>
        <v>1.426833863901936</v>
      </c>
      <c r="S13" s="3">
        <f t="shared" si="2"/>
        <v>0.70052523061883087</v>
      </c>
      <c r="T13" s="3">
        <f t="shared" si="3"/>
        <v>-0.35592489583967435</v>
      </c>
      <c r="U13" s="3"/>
      <c r="V13" t="s">
        <v>8</v>
      </c>
      <c r="W13" s="3">
        <f t="shared" si="4"/>
        <v>0.70052523061883087</v>
      </c>
      <c r="X13" s="3">
        <f>C13/SUM(C13:C14)</f>
        <v>0.57899999999999996</v>
      </c>
    </row>
    <row r="14" spans="1:24">
      <c r="B14" t="s">
        <v>2</v>
      </c>
      <c r="C14">
        <v>0.42099999999999999</v>
      </c>
      <c r="L14" s="1">
        <v>1</v>
      </c>
      <c r="N14" s="1">
        <v>1</v>
      </c>
      <c r="P14" s="2">
        <f t="shared" si="0"/>
        <v>0.85026719905944559</v>
      </c>
      <c r="Q14" s="2">
        <f t="shared" si="1"/>
        <v>0.42730074233727472</v>
      </c>
      <c r="R14" s="2">
        <f>R13</f>
        <v>1.426833863901936</v>
      </c>
      <c r="S14" s="3">
        <f t="shared" si="2"/>
        <v>0.29947476938116913</v>
      </c>
      <c r="T14" s="3">
        <f t="shared" si="3"/>
        <v>-1.20572510744211</v>
      </c>
      <c r="U14" s="3"/>
      <c r="W14" s="3"/>
      <c r="X14" s="3"/>
    </row>
    <row r="15" spans="1:24">
      <c r="A15" t="s">
        <v>9</v>
      </c>
      <c r="B15" t="s">
        <v>1</v>
      </c>
      <c r="C15">
        <v>1</v>
      </c>
      <c r="F15" s="1">
        <v>1</v>
      </c>
      <c r="P15" s="2">
        <f t="shared" si="0"/>
        <v>4.6698745700989085E-4</v>
      </c>
      <c r="Q15" s="2">
        <f t="shared" si="1"/>
        <v>0.99953312156466134</v>
      </c>
      <c r="R15" s="2">
        <f>SUM(Q15:Q16)</f>
        <v>1.0014131169860558</v>
      </c>
      <c r="S15" s="3">
        <f t="shared" si="2"/>
        <v>0.99812265748320461</v>
      </c>
      <c r="T15" s="3">
        <f t="shared" si="3"/>
        <v>-1.8791069328794473E-3</v>
      </c>
      <c r="U15" s="3"/>
      <c r="V15" t="s">
        <v>9</v>
      </c>
      <c r="W15" s="3">
        <f t="shared" si="4"/>
        <v>0.99812265748320461</v>
      </c>
      <c r="X15" s="3">
        <f>C15/SUM(C15:C16)</f>
        <v>1</v>
      </c>
    </row>
    <row r="16" spans="1:24">
      <c r="B16" t="s">
        <v>2</v>
      </c>
      <c r="L16" s="1">
        <v>1</v>
      </c>
      <c r="O16" s="1">
        <v>1</v>
      </c>
      <c r="P16" s="2">
        <f t="shared" si="0"/>
        <v>6.2764859375717617</v>
      </c>
      <c r="Q16" s="2">
        <f t="shared" si="1"/>
        <v>1.8799954213943885E-3</v>
      </c>
      <c r="R16" s="2">
        <f>R15</f>
        <v>1.0014131169860558</v>
      </c>
      <c r="S16" s="3">
        <f t="shared" si="2"/>
        <v>1.8773425167952604E-3</v>
      </c>
      <c r="T16" s="3">
        <f t="shared" si="3"/>
        <v>-6.277898057047631</v>
      </c>
      <c r="U16" s="3"/>
      <c r="W16" s="3"/>
      <c r="X16" s="3"/>
    </row>
    <row r="17" spans="1:24">
      <c r="A17" t="s">
        <v>7</v>
      </c>
      <c r="B17" t="s">
        <v>1</v>
      </c>
      <c r="C17">
        <v>1</v>
      </c>
      <c r="G17" s="1">
        <v>1</v>
      </c>
      <c r="P17" s="2">
        <f t="shared" si="0"/>
        <v>0</v>
      </c>
      <c r="Q17" s="2">
        <f t="shared" si="1"/>
        <v>1</v>
      </c>
      <c r="R17" s="2">
        <f>SUM(Q17:Q18)</f>
        <v>1.1126197841175043</v>
      </c>
      <c r="S17" s="3">
        <f t="shared" si="2"/>
        <v>0.89877963188760768</v>
      </c>
      <c r="T17" s="3">
        <f t="shared" si="3"/>
        <v>-0.10671740037899732</v>
      </c>
      <c r="U17" s="3"/>
      <c r="V17" t="s">
        <v>7</v>
      </c>
      <c r="W17" s="3">
        <f t="shared" si="4"/>
        <v>0.89877963188760768</v>
      </c>
      <c r="X17" s="3">
        <f>C17/SUM(C17:C18)</f>
        <v>1</v>
      </c>
    </row>
    <row r="18" spans="1:24">
      <c r="B18" t="s">
        <v>2</v>
      </c>
      <c r="K18" s="1">
        <v>1</v>
      </c>
      <c r="L18" s="1">
        <v>1</v>
      </c>
      <c r="M18" s="1">
        <v>1</v>
      </c>
      <c r="P18" s="2">
        <f t="shared" si="0"/>
        <v>2.183737876068315</v>
      </c>
      <c r="Q18" s="2">
        <f t="shared" si="1"/>
        <v>0.11261978411750422</v>
      </c>
      <c r="R18" s="2">
        <f>R17</f>
        <v>1.1126197841175043</v>
      </c>
      <c r="S18" s="3">
        <f t="shared" si="2"/>
        <v>0.10122036811239228</v>
      </c>
      <c r="T18" s="3">
        <f t="shared" si="3"/>
        <v>-2.2904552764473123</v>
      </c>
      <c r="U18" s="3"/>
      <c r="W18" s="3"/>
      <c r="X18" s="3"/>
    </row>
    <row r="19" spans="1:24">
      <c r="A19" t="s">
        <v>10</v>
      </c>
      <c r="B19" t="s">
        <v>1</v>
      </c>
      <c r="C19">
        <v>1</v>
      </c>
      <c r="P19" s="2">
        <f t="shared" si="0"/>
        <v>0</v>
      </c>
      <c r="Q19" s="2">
        <f t="shared" si="1"/>
        <v>1</v>
      </c>
      <c r="R19" s="2">
        <f>SUM(Q19:Q20)</f>
        <v>1.0000635667780187</v>
      </c>
      <c r="S19" s="3">
        <f t="shared" si="2"/>
        <v>0.99993643726245973</v>
      </c>
      <c r="T19" s="3">
        <f t="shared" si="3"/>
        <v>-6.3564757736676495E-5</v>
      </c>
      <c r="U19" s="3"/>
      <c r="V19" t="s">
        <v>10</v>
      </c>
      <c r="W19" s="3">
        <f t="shared" si="4"/>
        <v>0.99993643726245973</v>
      </c>
      <c r="X19" s="3">
        <f>C19/SUM(C19:C20)</f>
        <v>1</v>
      </c>
    </row>
    <row r="20" spans="1:24">
      <c r="B20" t="s">
        <v>2</v>
      </c>
      <c r="H20" s="1">
        <v>1</v>
      </c>
      <c r="P20" s="2">
        <f t="shared" si="0"/>
        <v>9.6634195822903006</v>
      </c>
      <c r="Q20" s="2">
        <f t="shared" si="1"/>
        <v>6.3566778018764154E-5</v>
      </c>
      <c r="R20" s="2">
        <f>R19</f>
        <v>1.0000635667780187</v>
      </c>
      <c r="S20" s="3">
        <f t="shared" si="2"/>
        <v>6.3562737540336664E-5</v>
      </c>
      <c r="T20" s="3">
        <f t="shared" si="3"/>
        <v>-9.6634831470480371</v>
      </c>
      <c r="U20" s="3"/>
      <c r="W20" s="3"/>
      <c r="X20" s="3"/>
    </row>
    <row r="21" spans="1:24">
      <c r="A21" t="s">
        <v>31</v>
      </c>
      <c r="B21" t="s">
        <v>1</v>
      </c>
      <c r="C21">
        <v>1</v>
      </c>
      <c r="P21" s="2">
        <f t="shared" si="0"/>
        <v>0</v>
      </c>
      <c r="Q21" s="2">
        <f t="shared" si="1"/>
        <v>1</v>
      </c>
      <c r="R21" s="2">
        <f>SUM(Q21:Q22)</f>
        <v>1.0014262193283971</v>
      </c>
      <c r="S21" s="3">
        <f t="shared" si="2"/>
        <v>0.99857581187623223</v>
      </c>
      <c r="T21" s="3">
        <f t="shared" si="3"/>
        <v>-1.4252032436025907E-3</v>
      </c>
      <c r="U21" s="3"/>
      <c r="V21" t="s">
        <v>31</v>
      </c>
      <c r="W21" s="3">
        <f t="shared" si="4"/>
        <v>0.99857581187623223</v>
      </c>
      <c r="X21" s="3">
        <f>C21/SUM(C21:C22)</f>
        <v>1</v>
      </c>
    </row>
    <row r="22" spans="1:24">
      <c r="B22" t="s">
        <v>2</v>
      </c>
      <c r="I22" s="1">
        <v>1</v>
      </c>
      <c r="K22" s="1">
        <v>1</v>
      </c>
      <c r="P22" s="2">
        <f t="shared" si="0"/>
        <v>6.5527281620870337</v>
      </c>
      <c r="Q22" s="2">
        <f t="shared" si="1"/>
        <v>1.4262193283970392E-3</v>
      </c>
      <c r="R22" s="2">
        <f>R21</f>
        <v>1.0014262193283971</v>
      </c>
      <c r="S22" s="3">
        <f t="shared" si="2"/>
        <v>1.4241881237676481E-3</v>
      </c>
      <c r="T22" s="3">
        <f t="shared" si="3"/>
        <v>-6.5541533653306363</v>
      </c>
      <c r="U22" s="3"/>
      <c r="W22" s="3"/>
      <c r="X22" s="3"/>
    </row>
    <row r="23" spans="1:24">
      <c r="A23" t="s">
        <v>32</v>
      </c>
      <c r="B23" t="s">
        <v>1</v>
      </c>
      <c r="C23">
        <v>1</v>
      </c>
      <c r="P23" s="2">
        <f t="shared" si="0"/>
        <v>0</v>
      </c>
      <c r="Q23" s="2">
        <f t="shared" si="1"/>
        <v>1</v>
      </c>
      <c r="R23" s="2">
        <f>SUM(Q23:Q24)</f>
        <v>1.0006887440830143</v>
      </c>
      <c r="S23" s="3">
        <f t="shared" si="2"/>
        <v>0.99931172995890394</v>
      </c>
      <c r="T23" s="3">
        <f t="shared" si="3"/>
        <v>-6.8850700765835939E-4</v>
      </c>
      <c r="U23" s="3"/>
      <c r="V23" t="s">
        <v>32</v>
      </c>
      <c r="W23" s="3">
        <f t="shared" si="4"/>
        <v>0.99931172995890394</v>
      </c>
      <c r="X23" s="3">
        <f>C23/SUM(C23:C24)</f>
        <v>1</v>
      </c>
    </row>
    <row r="24" spans="1:24">
      <c r="B24" t="s">
        <v>2</v>
      </c>
      <c r="I24" s="1">
        <v>1</v>
      </c>
      <c r="K24" s="1">
        <v>1</v>
      </c>
      <c r="L24" s="1">
        <v>1</v>
      </c>
      <c r="P24" s="2">
        <f t="shared" si="0"/>
        <v>7.2806407884388191</v>
      </c>
      <c r="Q24" s="2">
        <f t="shared" si="1"/>
        <v>6.8874408301434153E-4</v>
      </c>
      <c r="R24" s="2">
        <f>R23</f>
        <v>1.0006887440830143</v>
      </c>
      <c r="S24" s="3">
        <f t="shared" si="2"/>
        <v>6.8827004109602062E-4</v>
      </c>
      <c r="T24" s="3">
        <f t="shared" si="3"/>
        <v>-7.2813292954464774</v>
      </c>
      <c r="U24" s="3"/>
      <c r="W24" s="3"/>
      <c r="X24" s="3"/>
    </row>
    <row r="25" spans="1:24">
      <c r="A25" t="s">
        <v>11</v>
      </c>
      <c r="B25" t="s">
        <v>1</v>
      </c>
      <c r="D25" s="1">
        <v>1</v>
      </c>
      <c r="P25" s="2">
        <f t="shared" si="0"/>
        <v>11.869576061319458</v>
      </c>
      <c r="Q25" s="2">
        <f t="shared" si="1"/>
        <v>7.0001704352013524E-6</v>
      </c>
      <c r="R25" s="2">
        <f>SUM(Q25:Q26)</f>
        <v>2.9603489705310368E-3</v>
      </c>
      <c r="S25" s="3">
        <f t="shared" si="2"/>
        <v>2.3646436635967414E-3</v>
      </c>
      <c r="T25" s="3">
        <f t="shared" si="3"/>
        <v>-6.0471279391738424</v>
      </c>
      <c r="U25" s="3"/>
      <c r="V25" t="s">
        <v>11</v>
      </c>
      <c r="W25" s="3">
        <f t="shared" si="4"/>
        <v>2.3646436635967414E-3</v>
      </c>
      <c r="X25" s="3">
        <f>C25/SUM(C25:C26)</f>
        <v>0</v>
      </c>
    </row>
    <row r="26" spans="1:24">
      <c r="B26" t="s">
        <v>2</v>
      </c>
      <c r="C26">
        <v>1</v>
      </c>
      <c r="I26" s="1">
        <v>1</v>
      </c>
      <c r="P26" s="2">
        <f t="shared" si="0"/>
        <v>5.8248155659942045</v>
      </c>
      <c r="Q26" s="2">
        <f t="shared" si="1"/>
        <v>2.9533488000958357E-3</v>
      </c>
      <c r="R26" s="2">
        <f>R25</f>
        <v>2.9603489705310368E-3</v>
      </c>
      <c r="S26" s="3">
        <f t="shared" si="2"/>
        <v>0.99763535633640332</v>
      </c>
      <c r="T26" s="3">
        <f t="shared" si="3"/>
        <v>-2.3674438485886545E-3</v>
      </c>
      <c r="U26" s="3"/>
      <c r="W26" s="3"/>
      <c r="X26" s="3"/>
    </row>
    <row r="27" spans="1:24">
      <c r="A27" t="s">
        <v>12</v>
      </c>
      <c r="B27" t="s">
        <v>1</v>
      </c>
      <c r="C27">
        <v>1</v>
      </c>
      <c r="E27" s="1">
        <v>1</v>
      </c>
      <c r="P27" s="2">
        <f t="shared" si="0"/>
        <v>3.3863263176469944</v>
      </c>
      <c r="Q27" s="2">
        <f t="shared" si="1"/>
        <v>3.3832739615017156E-2</v>
      </c>
      <c r="R27" s="2">
        <f>SUM(Q27:Q28)</f>
        <v>3.3896306393035917E-2</v>
      </c>
      <c r="S27" s="3">
        <f t="shared" si="2"/>
        <v>0.99812466947632317</v>
      </c>
      <c r="T27" s="3">
        <f t="shared" si="3"/>
        <v>-1.877091157487907E-3</v>
      </c>
      <c r="U27" s="3"/>
      <c r="V27" t="s">
        <v>12</v>
      </c>
      <c r="W27" s="3">
        <f t="shared" si="4"/>
        <v>0.99812466947632317</v>
      </c>
      <c r="X27" s="3">
        <f>C27/SUM(C27:C28)</f>
        <v>1</v>
      </c>
    </row>
    <row r="28" spans="1:24">
      <c r="B28" t="s">
        <v>2</v>
      </c>
      <c r="H28" s="1">
        <v>1</v>
      </c>
      <c r="P28" s="2">
        <f t="shared" si="0"/>
        <v>9.6634195822903006</v>
      </c>
      <c r="Q28" s="2">
        <f t="shared" si="1"/>
        <v>6.3566778018764154E-5</v>
      </c>
      <c r="R28" s="2">
        <f>R27</f>
        <v>3.3896306393035917E-2</v>
      </c>
      <c r="S28" s="3">
        <f t="shared" si="2"/>
        <v>1.8753305236768839E-3</v>
      </c>
      <c r="T28" s="3">
        <f t="shared" si="3"/>
        <v>-6.2789703558007943</v>
      </c>
      <c r="U28" s="3"/>
      <c r="W28" s="3"/>
      <c r="X28" s="3"/>
    </row>
    <row r="29" spans="1:24">
      <c r="A29" t="s">
        <v>13</v>
      </c>
      <c r="B29" t="s">
        <v>1</v>
      </c>
      <c r="E29" s="1">
        <v>1</v>
      </c>
      <c r="P29" s="2">
        <f t="shared" si="0"/>
        <v>3.3863263176469944</v>
      </c>
      <c r="Q29" s="2">
        <f t="shared" si="1"/>
        <v>3.3832739615017156E-2</v>
      </c>
      <c r="R29" s="2">
        <f>SUM(Q29:Q30)</f>
        <v>0.51674871904513375</v>
      </c>
      <c r="S29" s="3">
        <f t="shared" si="2"/>
        <v>6.547232410664601E-2</v>
      </c>
      <c r="T29" s="3">
        <f t="shared" si="3"/>
        <v>-2.7261277583559971</v>
      </c>
      <c r="U29" s="3"/>
      <c r="V29" t="s">
        <v>13</v>
      </c>
      <c r="W29" s="3">
        <f t="shared" si="4"/>
        <v>6.547232410664601E-2</v>
      </c>
      <c r="X29" s="3">
        <f>C29/SUM(C29:C30)</f>
        <v>0</v>
      </c>
    </row>
    <row r="30" spans="1:24">
      <c r="B30" t="s">
        <v>2</v>
      </c>
      <c r="C30">
        <v>1</v>
      </c>
      <c r="J30" s="1">
        <v>1</v>
      </c>
      <c r="K30" s="1">
        <v>1</v>
      </c>
      <c r="P30" s="2">
        <f t="shared" si="0"/>
        <v>0.72791259609282877</v>
      </c>
      <c r="Q30" s="2">
        <f t="shared" si="1"/>
        <v>0.48291597943011655</v>
      </c>
      <c r="R30" s="2">
        <f>R29</f>
        <v>0.51674871904513375</v>
      </c>
      <c r="S30" s="3">
        <f t="shared" si="2"/>
        <v>0.93452767589335395</v>
      </c>
      <c r="T30" s="3">
        <f t="shared" si="3"/>
        <v>-6.7714036801831204E-2</v>
      </c>
      <c r="U30" s="3"/>
      <c r="W30" s="3"/>
      <c r="X30" s="3"/>
    </row>
    <row r="31" spans="1:24">
      <c r="A31" t="s">
        <v>14</v>
      </c>
      <c r="B31" t="s">
        <v>1</v>
      </c>
      <c r="C31">
        <v>1</v>
      </c>
      <c r="F31" s="1">
        <v>1</v>
      </c>
      <c r="P31" s="2">
        <f t="shared" si="0"/>
        <v>4.6698745700989085E-4</v>
      </c>
      <c r="Q31" s="2">
        <f t="shared" si="1"/>
        <v>0.99953312156466134</v>
      </c>
      <c r="R31" s="2">
        <f>SUM(Q31:Q32)</f>
        <v>1.0009593408930584</v>
      </c>
      <c r="S31" s="3">
        <f t="shared" si="2"/>
        <v>0.99857514759078569</v>
      </c>
      <c r="T31" s="3">
        <f t="shared" si="3"/>
        <v>-1.4258684766871403E-3</v>
      </c>
      <c r="U31" s="3"/>
      <c r="V31" t="s">
        <v>14</v>
      </c>
      <c r="W31" s="3">
        <f t="shared" si="4"/>
        <v>0.99857514759078569</v>
      </c>
      <c r="X31" s="3">
        <f>C31/SUM(C31:C32)</f>
        <v>1</v>
      </c>
    </row>
    <row r="32" spans="1:24">
      <c r="B32" t="s">
        <v>2</v>
      </c>
      <c r="I32" s="1">
        <v>1</v>
      </c>
      <c r="K32" s="1">
        <v>1</v>
      </c>
      <c r="P32" s="2">
        <f t="shared" si="0"/>
        <v>6.5527281620870337</v>
      </c>
      <c r="Q32" s="2">
        <f t="shared" si="1"/>
        <v>1.4262193283970392E-3</v>
      </c>
      <c r="R32" s="2">
        <f>R31</f>
        <v>1.0009593408930584</v>
      </c>
      <c r="S32" s="3">
        <f t="shared" si="2"/>
        <v>1.4248524092143071E-3</v>
      </c>
      <c r="T32" s="3">
        <f t="shared" si="3"/>
        <v>-6.5536870431067111</v>
      </c>
      <c r="U32" s="3"/>
      <c r="W32" s="3"/>
      <c r="X32" s="3"/>
    </row>
    <row r="36" spans="4:16">
      <c r="D36" s="3">
        <f t="shared" ref="D36:O36" si="5">D2^2</f>
        <v>140.88683587544796</v>
      </c>
      <c r="E36" s="3">
        <f t="shared" si="5"/>
        <v>11.467205929588653</v>
      </c>
      <c r="F36" s="3">
        <f t="shared" si="5"/>
        <v>2.1807728500456466E-7</v>
      </c>
      <c r="G36" s="3">
        <f t="shared" si="5"/>
        <v>0</v>
      </c>
      <c r="H36" s="3">
        <f t="shared" si="5"/>
        <v>93.381678023391643</v>
      </c>
      <c r="I36" s="3">
        <f t="shared" si="5"/>
        <v>33.928476377848384</v>
      </c>
      <c r="J36" s="3">
        <f t="shared" si="5"/>
        <v>0</v>
      </c>
      <c r="K36" s="3">
        <f t="shared" si="5"/>
        <v>0.52985674755060164</v>
      </c>
      <c r="L36" s="3">
        <f t="shared" si="5"/>
        <v>0.52985679160235399</v>
      </c>
      <c r="M36" s="3">
        <f t="shared" si="5"/>
        <v>0.52985683130549766</v>
      </c>
      <c r="N36" s="3">
        <f t="shared" si="5"/>
        <v>1.4970641462474087E-2</v>
      </c>
      <c r="O36" s="3">
        <f t="shared" si="5"/>
        <v>30.78666578998261</v>
      </c>
      <c r="P36" s="2">
        <f>SUM(D36:O36)</f>
        <v>312.05540322625745</v>
      </c>
    </row>
    <row r="37" spans="4:16">
      <c r="O37" s="1">
        <v>100</v>
      </c>
      <c r="P37" s="6">
        <f>P36/O37^2</f>
        <v>3.1205540322625746E-2</v>
      </c>
    </row>
  </sheetData>
  <phoneticPr fontId="4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X39"/>
  <sheetViews>
    <sheetView topLeftCell="I1" workbookViewId="0">
      <selection activeCell="U37" sqref="U37"/>
    </sheetView>
  </sheetViews>
  <sheetFormatPr defaultRowHeight="15"/>
  <cols>
    <col min="4" max="4" width="9.5703125" style="1" bestFit="1" customWidth="1"/>
    <col min="5" max="5" width="9.28515625" style="1" bestFit="1" customWidth="1"/>
    <col min="6" max="18" width="9.140625" style="1"/>
  </cols>
  <sheetData>
    <row r="1" spans="1:24">
      <c r="D1" s="1" t="s">
        <v>33</v>
      </c>
      <c r="E1" s="1" t="s">
        <v>45</v>
      </c>
      <c r="H1" s="1" t="s">
        <v>47</v>
      </c>
      <c r="I1" s="1" t="s">
        <v>46</v>
      </c>
      <c r="K1" s="1" t="s">
        <v>48</v>
      </c>
      <c r="L1" s="1" t="s">
        <v>49</v>
      </c>
      <c r="N1" s="8" t="s">
        <v>43</v>
      </c>
      <c r="O1" s="8" t="s">
        <v>44</v>
      </c>
    </row>
    <row r="2" spans="1:24">
      <c r="D2" s="8">
        <v>10.25358953570081</v>
      </c>
      <c r="E2" s="8">
        <v>0.4649585507181595</v>
      </c>
      <c r="F2" s="7"/>
      <c r="G2" s="7"/>
      <c r="H2" s="8">
        <v>18.997970526369368</v>
      </c>
      <c r="I2" s="8">
        <v>0.20957260822177248</v>
      </c>
      <c r="J2" s="7"/>
      <c r="K2" s="8">
        <v>1.5736109875670778</v>
      </c>
      <c r="L2" s="8">
        <v>1</v>
      </c>
      <c r="M2" s="7"/>
      <c r="N2" s="8">
        <v>1.4794120834530484</v>
      </c>
      <c r="O2" s="8">
        <v>6.9261947456897577</v>
      </c>
    </row>
    <row r="3" spans="1:24">
      <c r="D3" s="1" t="s">
        <v>33</v>
      </c>
      <c r="E3" s="1" t="s">
        <v>34</v>
      </c>
      <c r="F3" s="1" t="s">
        <v>35</v>
      </c>
      <c r="G3" s="1" t="s">
        <v>36</v>
      </c>
      <c r="H3" s="1" t="s">
        <v>37</v>
      </c>
      <c r="I3" s="1" t="s">
        <v>38</v>
      </c>
      <c r="J3" s="1" t="s">
        <v>39</v>
      </c>
      <c r="K3" s="1" t="s">
        <v>40</v>
      </c>
      <c r="L3" s="1" t="s">
        <v>42</v>
      </c>
      <c r="M3" s="1" t="s">
        <v>41</v>
      </c>
      <c r="N3" s="1" t="s">
        <v>43</v>
      </c>
      <c r="O3" s="1" t="s">
        <v>44</v>
      </c>
    </row>
    <row r="4" spans="1:24">
      <c r="D4" s="5">
        <f>D2</f>
        <v>10.25358953570081</v>
      </c>
      <c r="E4" s="5">
        <f>D4*E2</f>
        <v>4.7674941301783349</v>
      </c>
      <c r="F4" s="5">
        <f>E4*E2</f>
        <v>2.2166871613250509</v>
      </c>
      <c r="G4" s="5">
        <f>F4*E2</f>
        <v>1.0306676499252467</v>
      </c>
      <c r="H4" s="5">
        <f>H2</f>
        <v>18.997970526369368</v>
      </c>
      <c r="I4" s="5">
        <f>H4*I2</f>
        <v>3.9814542341315882</v>
      </c>
      <c r="J4" s="5">
        <f>I4*I2</f>
        <v>0.83440374836257658</v>
      </c>
      <c r="K4" s="5">
        <f>K2</f>
        <v>1.5736109875670778</v>
      </c>
      <c r="L4" s="5">
        <f>K4*L2</f>
        <v>1.5736109875670778</v>
      </c>
      <c r="M4" s="5">
        <f>L4*L2</f>
        <v>1.5736109875670778</v>
      </c>
      <c r="N4" s="5">
        <f>N2</f>
        <v>1.4794120834530484</v>
      </c>
      <c r="O4" s="5">
        <f>O2</f>
        <v>6.9261947456897577</v>
      </c>
      <c r="P4" s="1" t="s">
        <v>23</v>
      </c>
      <c r="Q4" s="1" t="s">
        <v>24</v>
      </c>
      <c r="R4" s="1" t="s">
        <v>25</v>
      </c>
      <c r="S4" s="1" t="s">
        <v>26</v>
      </c>
      <c r="T4" s="1" t="s">
        <v>27</v>
      </c>
      <c r="U4" s="1" t="s">
        <v>28</v>
      </c>
      <c r="W4" s="1" t="s">
        <v>29</v>
      </c>
      <c r="X4" s="1" t="s">
        <v>30</v>
      </c>
    </row>
    <row r="5" spans="1:24">
      <c r="A5" t="s">
        <v>0</v>
      </c>
      <c r="B5" t="s">
        <v>1</v>
      </c>
      <c r="D5" s="1">
        <v>1</v>
      </c>
      <c r="P5" s="2">
        <f>SUMPRODUCT(D$4:O$4,D5:O5)</f>
        <v>10.25358953570081</v>
      </c>
      <c r="Q5" s="2">
        <f>EXP(-P5)</f>
        <v>3.5230811353083162E-5</v>
      </c>
      <c r="R5" s="2">
        <f>SUM(Q5:Q6)</f>
        <v>1.0000352308113531</v>
      </c>
      <c r="S5" s="3">
        <f>Q5/R5</f>
        <v>3.5229570186741861E-5</v>
      </c>
      <c r="T5" s="3">
        <f>LN(S5)</f>
        <v>-10.253624765891573</v>
      </c>
      <c r="U5" s="4">
        <f>SUMPRODUCT(C5:C34,T5:T34)</f>
        <v>-2.3656758999107192</v>
      </c>
      <c r="V5" t="s">
        <v>0</v>
      </c>
      <c r="W5" s="3">
        <f>S5</f>
        <v>3.5229570186741861E-5</v>
      </c>
      <c r="X5" s="3">
        <f>C5/SUM(C5:C6)</f>
        <v>0</v>
      </c>
    </row>
    <row r="6" spans="1:24">
      <c r="B6" t="s">
        <v>2</v>
      </c>
      <c r="C6">
        <v>1</v>
      </c>
      <c r="P6" s="2">
        <f t="shared" ref="P6:P34" si="0">SUMPRODUCT(D$4:O$4,D6:O6)</f>
        <v>0</v>
      </c>
      <c r="Q6" s="2">
        <f>EXP(-P6)</f>
        <v>1</v>
      </c>
      <c r="R6" s="2">
        <f>R5</f>
        <v>1.0000352308113531</v>
      </c>
      <c r="S6" s="3">
        <f>Q6/R6</f>
        <v>0.99996477042981324</v>
      </c>
      <c r="T6" s="3">
        <f>LN(S6)</f>
        <v>-3.5230190762639551E-5</v>
      </c>
      <c r="U6" s="3">
        <f>U5-P39</f>
        <v>-2.4225660755473926</v>
      </c>
      <c r="W6" s="3"/>
      <c r="X6" s="3"/>
    </row>
    <row r="7" spans="1:24">
      <c r="A7" t="s">
        <v>3</v>
      </c>
      <c r="B7" t="s">
        <v>1</v>
      </c>
      <c r="C7">
        <f>1-C8</f>
        <v>1.100000000000001E-2</v>
      </c>
      <c r="E7" s="1">
        <v>1</v>
      </c>
      <c r="P7" s="2">
        <f t="shared" si="0"/>
        <v>4.7674941301783349</v>
      </c>
      <c r="Q7" s="2">
        <f t="shared" ref="Q7:Q34" si="1">EXP(-P7)</f>
        <v>8.5016575367064182E-3</v>
      </c>
      <c r="R7" s="2">
        <f>SUM(Q7:Q8)</f>
        <v>0.21579694607031813</v>
      </c>
      <c r="S7" s="3">
        <f t="shared" ref="S7:S34" si="2">Q7/R7</f>
        <v>3.9396560940839848E-2</v>
      </c>
      <c r="T7" s="3">
        <f t="shared" ref="T7:T34" si="3">LN(S7)</f>
        <v>-3.2340767522533591</v>
      </c>
      <c r="U7" s="3"/>
      <c r="V7" t="s">
        <v>3</v>
      </c>
      <c r="W7" s="3">
        <f t="shared" ref="W7:W33" si="4">S7</f>
        <v>3.9396560940839848E-2</v>
      </c>
      <c r="X7" s="3">
        <f>C7/SUM(C7:C8)</f>
        <v>1.100000000000001E-2</v>
      </c>
    </row>
    <row r="8" spans="1:24">
      <c r="B8" t="s">
        <v>2</v>
      </c>
      <c r="C8">
        <v>0.98899999999999999</v>
      </c>
      <c r="K8" s="1">
        <v>1</v>
      </c>
      <c r="P8" s="2">
        <f t="shared" si="0"/>
        <v>1.5736109875670778</v>
      </c>
      <c r="Q8" s="2">
        <f t="shared" si="1"/>
        <v>0.2072952885336117</v>
      </c>
      <c r="R8" s="2">
        <f>R7</f>
        <v>0.21579694607031813</v>
      </c>
      <c r="S8" s="3">
        <f t="shared" si="2"/>
        <v>0.96060343905916012</v>
      </c>
      <c r="T8" s="3">
        <f t="shared" si="3"/>
        <v>-4.0193609642102175E-2</v>
      </c>
      <c r="U8" s="3"/>
      <c r="W8" s="3"/>
      <c r="X8" s="3"/>
    </row>
    <row r="9" spans="1:24">
      <c r="A9" t="s">
        <v>4</v>
      </c>
      <c r="B9" t="s">
        <v>1</v>
      </c>
      <c r="C9">
        <f>1-C10</f>
        <v>0.15500000000000003</v>
      </c>
      <c r="E9" s="1">
        <v>1</v>
      </c>
      <c r="P9" s="2">
        <f t="shared" si="0"/>
        <v>4.7674941301783349</v>
      </c>
      <c r="Q9" s="2">
        <f t="shared" si="1"/>
        <v>8.5016575367064182E-3</v>
      </c>
      <c r="R9" s="2">
        <f>SUM(Q9:Q10)</f>
        <v>0.23627321723295369</v>
      </c>
      <c r="S9" s="3">
        <f t="shared" si="2"/>
        <v>3.5982315881042941E-2</v>
      </c>
      <c r="T9" s="3">
        <f t="shared" si="3"/>
        <v>-3.324727686743397</v>
      </c>
      <c r="U9" s="3"/>
      <c r="V9" t="s">
        <v>4</v>
      </c>
      <c r="W9" s="3">
        <f t="shared" si="4"/>
        <v>3.5982315881042941E-2</v>
      </c>
      <c r="X9" s="3">
        <f>C9/SUM(C9:C10)</f>
        <v>0.15500000000000003</v>
      </c>
    </row>
    <row r="10" spans="1:24">
      <c r="B10" t="s">
        <v>2</v>
      </c>
      <c r="C10">
        <v>0.84499999999999997</v>
      </c>
      <c r="N10" s="1">
        <v>1</v>
      </c>
      <c r="P10" s="2">
        <f t="shared" si="0"/>
        <v>1.4794120834530484</v>
      </c>
      <c r="Q10" s="2">
        <f t="shared" si="1"/>
        <v>0.22777155969624727</v>
      </c>
      <c r="R10" s="2">
        <f>R9</f>
        <v>0.23627321723295369</v>
      </c>
      <c r="S10" s="3">
        <f t="shared" si="2"/>
        <v>0.96401768411895705</v>
      </c>
      <c r="T10" s="3">
        <f t="shared" si="3"/>
        <v>-3.6645640018110437E-2</v>
      </c>
      <c r="U10" s="3"/>
      <c r="W10" s="3"/>
      <c r="X10" s="3"/>
    </row>
    <row r="11" spans="1:24">
      <c r="A11" t="s">
        <v>5</v>
      </c>
      <c r="B11" t="s">
        <v>1</v>
      </c>
      <c r="C11">
        <f>1-C12</f>
        <v>0.89600000000000002</v>
      </c>
      <c r="E11" s="1">
        <v>1</v>
      </c>
      <c r="P11" s="2">
        <f t="shared" si="0"/>
        <v>4.7674941301783349</v>
      </c>
      <c r="Q11" s="2">
        <f t="shared" si="1"/>
        <v>8.5016575367064182E-3</v>
      </c>
      <c r="R11" s="2">
        <f>SUM(Q11:Q12)</f>
        <v>9.4833870368184487E-3</v>
      </c>
      <c r="S11" s="3">
        <f t="shared" si="2"/>
        <v>0.89647902207296315</v>
      </c>
      <c r="T11" s="3">
        <f t="shared" si="3"/>
        <v>-0.10928038601779767</v>
      </c>
      <c r="U11" s="3"/>
      <c r="V11" t="s">
        <v>5</v>
      </c>
      <c r="W11" s="3">
        <f t="shared" si="4"/>
        <v>0.89647902207296315</v>
      </c>
      <c r="X11" s="3">
        <f>C11/SUM(C11:C12)</f>
        <v>0.89600000000000002</v>
      </c>
    </row>
    <row r="12" spans="1:24">
      <c r="B12" t="s">
        <v>2</v>
      </c>
      <c r="C12">
        <v>0.104</v>
      </c>
      <c r="O12" s="1">
        <v>1</v>
      </c>
      <c r="P12" s="2">
        <f t="shared" si="0"/>
        <v>6.9261947456897577</v>
      </c>
      <c r="Q12" s="2">
        <f t="shared" si="1"/>
        <v>9.8172950011202989E-4</v>
      </c>
      <c r="R12" s="2">
        <f>R11</f>
        <v>9.4833870368184487E-3</v>
      </c>
      <c r="S12" s="3">
        <f t="shared" si="2"/>
        <v>0.10352097792703684</v>
      </c>
      <c r="T12" s="3">
        <f t="shared" si="3"/>
        <v>-2.2679810015292206</v>
      </c>
      <c r="U12" s="3"/>
      <c r="W12" s="3"/>
      <c r="X12" s="3"/>
    </row>
    <row r="13" spans="1:24">
      <c r="A13" t="s">
        <v>6</v>
      </c>
      <c r="B13" t="s">
        <v>1</v>
      </c>
      <c r="C13">
        <f>1-C14</f>
        <v>0.77700000000000002</v>
      </c>
      <c r="F13" s="1">
        <v>1</v>
      </c>
      <c r="P13" s="2">
        <f t="shared" si="0"/>
        <v>2.2166871613250509</v>
      </c>
      <c r="Q13" s="2">
        <f t="shared" si="1"/>
        <v>0.10896950992686572</v>
      </c>
      <c r="R13" s="2">
        <f>SUM(Q13:Q14)</f>
        <v>0.15194084657509904</v>
      </c>
      <c r="S13" s="3">
        <f t="shared" si="2"/>
        <v>0.71718377502264274</v>
      </c>
      <c r="T13" s="3">
        <f t="shared" si="3"/>
        <v>-0.33242316017487111</v>
      </c>
      <c r="U13" s="3"/>
      <c r="V13" t="s">
        <v>6</v>
      </c>
      <c r="W13" s="3">
        <f t="shared" si="4"/>
        <v>0.71718377502264274</v>
      </c>
      <c r="X13" s="3">
        <f>C13/SUM(C13:C14)</f>
        <v>0.77700000000000002</v>
      </c>
    </row>
    <row r="14" spans="1:24">
      <c r="B14" t="s">
        <v>2</v>
      </c>
      <c r="C14">
        <v>0.223</v>
      </c>
      <c r="K14" s="1">
        <v>1</v>
      </c>
      <c r="L14" s="1">
        <v>1</v>
      </c>
      <c r="P14" s="2">
        <f t="shared" si="0"/>
        <v>3.1472219751341557</v>
      </c>
      <c r="Q14" s="2">
        <f t="shared" si="1"/>
        <v>4.2971336648233327E-2</v>
      </c>
      <c r="R14" s="2">
        <f>R13</f>
        <v>0.15194084657509904</v>
      </c>
      <c r="S14" s="3">
        <f t="shared" si="2"/>
        <v>0.2828162249773572</v>
      </c>
      <c r="T14" s="3">
        <f t="shared" si="3"/>
        <v>-1.2629579739839758</v>
      </c>
      <c r="U14" s="3"/>
      <c r="W14" s="3"/>
      <c r="X14" s="3"/>
    </row>
    <row r="15" spans="1:24">
      <c r="A15" t="s">
        <v>8</v>
      </c>
      <c r="B15" t="s">
        <v>1</v>
      </c>
      <c r="C15">
        <f>1-C16</f>
        <v>0.57899999999999996</v>
      </c>
      <c r="F15" s="1">
        <v>1</v>
      </c>
      <c r="P15" s="2">
        <f t="shared" si="0"/>
        <v>2.2166871613250509</v>
      </c>
      <c r="Q15" s="2">
        <f t="shared" si="1"/>
        <v>0.10896950992686572</v>
      </c>
      <c r="R15" s="2">
        <f>SUM(Q15:Q16)</f>
        <v>0.15618548111385006</v>
      </c>
      <c r="S15" s="3">
        <f t="shared" si="2"/>
        <v>0.69769295551507338</v>
      </c>
      <c r="T15" s="3">
        <f t="shared" si="3"/>
        <v>-0.35997616481276667</v>
      </c>
      <c r="U15" s="3"/>
      <c r="V15" t="s">
        <v>8</v>
      </c>
      <c r="W15" s="3">
        <f t="shared" si="4"/>
        <v>0.69769295551507338</v>
      </c>
      <c r="X15" s="3">
        <f>C15/SUM(C15:C16)</f>
        <v>0.57899999999999996</v>
      </c>
    </row>
    <row r="16" spans="1:24">
      <c r="B16" t="s">
        <v>2</v>
      </c>
      <c r="C16">
        <v>0.42099999999999999</v>
      </c>
      <c r="L16" s="1">
        <v>1</v>
      </c>
      <c r="N16" s="1">
        <v>1</v>
      </c>
      <c r="P16" s="2">
        <f t="shared" si="0"/>
        <v>3.0530230710201263</v>
      </c>
      <c r="Q16" s="2">
        <f t="shared" si="1"/>
        <v>4.721597118698434E-2</v>
      </c>
      <c r="R16" s="2">
        <f>R15</f>
        <v>0.15618548111385006</v>
      </c>
      <c r="S16" s="3">
        <f t="shared" si="2"/>
        <v>0.30230704448492668</v>
      </c>
      <c r="T16" s="3">
        <f t="shared" si="3"/>
        <v>-1.1963120745078419</v>
      </c>
      <c r="U16" s="3"/>
      <c r="W16" s="3"/>
      <c r="X16" s="3"/>
    </row>
    <row r="17" spans="1:24">
      <c r="A17" t="s">
        <v>9</v>
      </c>
      <c r="B17" t="s">
        <v>1</v>
      </c>
      <c r="C17">
        <v>1</v>
      </c>
      <c r="F17" s="1">
        <v>1</v>
      </c>
      <c r="P17" s="2">
        <f t="shared" si="0"/>
        <v>2.2166871613250509</v>
      </c>
      <c r="Q17" s="2">
        <f t="shared" si="1"/>
        <v>0.10896950992686572</v>
      </c>
      <c r="R17" s="2">
        <f>SUM(Q17:Q18)</f>
        <v>0.1091730178268534</v>
      </c>
      <c r="S17" s="3">
        <f t="shared" si="2"/>
        <v>0.99813591394615064</v>
      </c>
      <c r="T17" s="3">
        <f t="shared" si="3"/>
        <v>-1.8658256243997196E-3</v>
      </c>
      <c r="U17" s="3"/>
      <c r="V17" t="s">
        <v>9</v>
      </c>
      <c r="W17" s="3">
        <f t="shared" si="4"/>
        <v>0.99813591394615064</v>
      </c>
      <c r="X17" s="3">
        <f>C17/SUM(C17:C18)</f>
        <v>1</v>
      </c>
    </row>
    <row r="18" spans="1:24">
      <c r="B18" t="s">
        <v>2</v>
      </c>
      <c r="L18" s="1">
        <v>1</v>
      </c>
      <c r="O18" s="1">
        <v>1</v>
      </c>
      <c r="P18" s="2">
        <f t="shared" si="0"/>
        <v>8.4998057332568351</v>
      </c>
      <c r="Q18" s="2">
        <f t="shared" si="1"/>
        <v>2.035078999876817E-4</v>
      </c>
      <c r="R18" s="2">
        <f>R17</f>
        <v>0.1091730178268534</v>
      </c>
      <c r="S18" s="3">
        <f t="shared" si="2"/>
        <v>1.8640860538493298E-3</v>
      </c>
      <c r="T18" s="3">
        <f t="shared" si="3"/>
        <v>-6.2849843975561841</v>
      </c>
      <c r="U18" s="3"/>
      <c r="W18" s="3"/>
      <c r="X18" s="3"/>
    </row>
    <row r="19" spans="1:24">
      <c r="A19" t="s">
        <v>7</v>
      </c>
      <c r="B19" t="s">
        <v>1</v>
      </c>
      <c r="C19">
        <v>1</v>
      </c>
      <c r="G19" s="1">
        <v>1</v>
      </c>
      <c r="P19" s="2">
        <f t="shared" si="0"/>
        <v>1.0306676499252467</v>
      </c>
      <c r="Q19" s="2">
        <f t="shared" si="1"/>
        <v>0.3567686844499785</v>
      </c>
      <c r="R19" s="2">
        <f>SUM(Q19:Q20)</f>
        <v>0.36567644007914901</v>
      </c>
      <c r="S19" s="3">
        <f t="shared" si="2"/>
        <v>0.97564033486203683</v>
      </c>
      <c r="T19" s="3">
        <f t="shared" si="3"/>
        <v>-2.4661269847972633E-2</v>
      </c>
      <c r="U19" s="3"/>
      <c r="V19" t="s">
        <v>7</v>
      </c>
      <c r="W19" s="3">
        <f t="shared" si="4"/>
        <v>0.97564033486203683</v>
      </c>
      <c r="X19" s="3">
        <f>C19/SUM(C19:C20)</f>
        <v>1</v>
      </c>
    </row>
    <row r="20" spans="1:24">
      <c r="B20" t="s">
        <v>2</v>
      </c>
      <c r="K20" s="1">
        <v>1</v>
      </c>
      <c r="L20" s="1">
        <v>1</v>
      </c>
      <c r="M20" s="1">
        <v>1</v>
      </c>
      <c r="P20" s="2">
        <f t="shared" si="0"/>
        <v>4.720832962701234</v>
      </c>
      <c r="Q20" s="2">
        <f t="shared" si="1"/>
        <v>8.9077556291704864E-3</v>
      </c>
      <c r="R20" s="2">
        <f>R19</f>
        <v>0.36567644007914901</v>
      </c>
      <c r="S20" s="3">
        <f t="shared" si="2"/>
        <v>2.4359665137963067E-2</v>
      </c>
      <c r="T20" s="3">
        <f t="shared" si="3"/>
        <v>-3.7148265826239597</v>
      </c>
      <c r="U20" s="3"/>
      <c r="W20" s="3"/>
      <c r="X20" s="3"/>
    </row>
    <row r="21" spans="1:24">
      <c r="A21" t="s">
        <v>10</v>
      </c>
      <c r="B21" t="s">
        <v>1</v>
      </c>
      <c r="C21">
        <v>1</v>
      </c>
      <c r="P21" s="2">
        <f t="shared" si="0"/>
        <v>0</v>
      </c>
      <c r="Q21" s="2">
        <f t="shared" si="1"/>
        <v>1</v>
      </c>
      <c r="R21" s="2">
        <f>SUM(Q21:Q22)</f>
        <v>1.0000000056141787</v>
      </c>
      <c r="S21" s="3">
        <f t="shared" si="2"/>
        <v>0.99999999438582132</v>
      </c>
      <c r="T21" s="3">
        <f t="shared" si="3"/>
        <v>-5.6141786932638569E-9</v>
      </c>
      <c r="U21" s="3"/>
      <c r="V21" t="s">
        <v>10</v>
      </c>
      <c r="W21" s="3">
        <f t="shared" si="4"/>
        <v>0.99999999438582132</v>
      </c>
      <c r="X21" s="3">
        <f>C21/SUM(C21:C22)</f>
        <v>1</v>
      </c>
    </row>
    <row r="22" spans="1:24">
      <c r="B22" t="s">
        <v>2</v>
      </c>
      <c r="H22" s="1">
        <v>1</v>
      </c>
      <c r="P22" s="2">
        <f t="shared" si="0"/>
        <v>18.997970526369368</v>
      </c>
      <c r="Q22" s="2">
        <f t="shared" si="1"/>
        <v>5.614178711270506E-9</v>
      </c>
      <c r="R22" s="2">
        <f>R21</f>
        <v>1.0000000056141787</v>
      </c>
      <c r="S22" s="3">
        <f t="shared" si="2"/>
        <v>5.6141786797515034E-9</v>
      </c>
      <c r="T22" s="3">
        <f t="shared" si="3"/>
        <v>-18.997970531983547</v>
      </c>
      <c r="U22" s="3"/>
      <c r="W22" s="3"/>
      <c r="X22" s="3"/>
    </row>
    <row r="23" spans="1:24">
      <c r="A23" t="s">
        <v>31</v>
      </c>
      <c r="B23" t="s">
        <v>1</v>
      </c>
      <c r="C23">
        <v>1</v>
      </c>
      <c r="P23" s="2">
        <f t="shared" si="0"/>
        <v>0</v>
      </c>
      <c r="Q23" s="2">
        <f t="shared" si="1"/>
        <v>1</v>
      </c>
      <c r="R23" s="2">
        <f>SUM(Q23:Q24)</f>
        <v>1.0038678161958174</v>
      </c>
      <c r="S23" s="3">
        <f t="shared" si="2"/>
        <v>0.99614708616670811</v>
      </c>
      <c r="T23" s="3">
        <f t="shared" si="3"/>
        <v>-3.8603554264900631E-3</v>
      </c>
      <c r="U23" s="3"/>
      <c r="V23" t="s">
        <v>31</v>
      </c>
      <c r="W23" s="3">
        <f t="shared" si="4"/>
        <v>0.99614708616670811</v>
      </c>
      <c r="X23" s="3">
        <f>C23/SUM(C23:C24)</f>
        <v>1</v>
      </c>
    </row>
    <row r="24" spans="1:24">
      <c r="B24" t="s">
        <v>2</v>
      </c>
      <c r="I24" s="1">
        <v>1</v>
      </c>
      <c r="K24" s="1">
        <v>1</v>
      </c>
      <c r="P24" s="2">
        <f t="shared" si="0"/>
        <v>5.5550652216986656</v>
      </c>
      <c r="Q24" s="2">
        <f t="shared" si="1"/>
        <v>3.8678161958175445E-3</v>
      </c>
      <c r="R24" s="2">
        <f>R23</f>
        <v>1.0038678161958174</v>
      </c>
      <c r="S24" s="3">
        <f t="shared" si="2"/>
        <v>3.8529138332920486E-3</v>
      </c>
      <c r="T24" s="3">
        <f t="shared" si="3"/>
        <v>-5.558925577125156</v>
      </c>
      <c r="U24" s="3"/>
      <c r="W24" s="3"/>
      <c r="X24" s="3"/>
    </row>
    <row r="25" spans="1:24">
      <c r="A25" t="s">
        <v>32</v>
      </c>
      <c r="B25" t="s">
        <v>1</v>
      </c>
      <c r="C25">
        <v>1</v>
      </c>
      <c r="P25" s="2">
        <f t="shared" si="0"/>
        <v>0</v>
      </c>
      <c r="Q25" s="2">
        <f t="shared" si="1"/>
        <v>1</v>
      </c>
      <c r="R25" s="2">
        <f>SUM(Q25:Q26)</f>
        <v>1.000801780074307</v>
      </c>
      <c r="S25" s="3">
        <f t="shared" si="2"/>
        <v>0.99919886226196819</v>
      </c>
      <c r="T25" s="3">
        <f t="shared" si="3"/>
        <v>-8.0145882036836385E-4</v>
      </c>
      <c r="U25" s="3"/>
      <c r="V25" t="s">
        <v>32</v>
      </c>
      <c r="W25" s="3">
        <f t="shared" si="4"/>
        <v>0.99919886226196819</v>
      </c>
      <c r="X25" s="3">
        <f>C25/SUM(C25:C26)</f>
        <v>1</v>
      </c>
    </row>
    <row r="26" spans="1:24">
      <c r="B26" t="s">
        <v>2</v>
      </c>
      <c r="I26" s="1">
        <v>1</v>
      </c>
      <c r="K26" s="1">
        <v>1</v>
      </c>
      <c r="L26" s="1">
        <v>1</v>
      </c>
      <c r="P26" s="2">
        <f t="shared" si="0"/>
        <v>7.128676209265743</v>
      </c>
      <c r="Q26" s="2">
        <f t="shared" si="1"/>
        <v>8.0178007430697462E-4</v>
      </c>
      <c r="R26" s="2">
        <f>R25</f>
        <v>1.000801780074307</v>
      </c>
      <c r="S26" s="3">
        <f t="shared" si="2"/>
        <v>8.0113773803184532E-4</v>
      </c>
      <c r="T26" s="3">
        <f t="shared" si="3"/>
        <v>-7.1294776680861114</v>
      </c>
      <c r="U26" s="3"/>
      <c r="W26" s="3"/>
      <c r="X26" s="3"/>
    </row>
    <row r="27" spans="1:24">
      <c r="A27" t="s">
        <v>11</v>
      </c>
      <c r="B27" t="s">
        <v>1</v>
      </c>
      <c r="D27" s="1">
        <v>1</v>
      </c>
      <c r="P27" s="2">
        <f t="shared" si="0"/>
        <v>10.25358953570081</v>
      </c>
      <c r="Q27" s="2">
        <f t="shared" si="1"/>
        <v>3.5230811353083162E-5</v>
      </c>
      <c r="R27" s="2">
        <f>SUM(Q27:Q28)</f>
        <v>1.8693716603182354E-2</v>
      </c>
      <c r="S27" s="3">
        <f t="shared" si="2"/>
        <v>1.8846338639308135E-3</v>
      </c>
      <c r="T27" s="3">
        <f t="shared" si="3"/>
        <v>-6.2740217135900211</v>
      </c>
      <c r="U27" s="3"/>
      <c r="V27" t="s">
        <v>11</v>
      </c>
      <c r="W27" s="3">
        <f t="shared" si="4"/>
        <v>1.8846338639308135E-3</v>
      </c>
      <c r="X27" s="3">
        <f>C27/SUM(C27:C28)</f>
        <v>0</v>
      </c>
    </row>
    <row r="28" spans="1:24">
      <c r="B28" t="s">
        <v>2</v>
      </c>
      <c r="C28">
        <v>1</v>
      </c>
      <c r="I28" s="1">
        <v>1</v>
      </c>
      <c r="P28" s="2">
        <f t="shared" si="0"/>
        <v>3.9814542341315882</v>
      </c>
      <c r="Q28" s="2">
        <f t="shared" si="1"/>
        <v>1.8658485791829271E-2</v>
      </c>
      <c r="R28" s="2">
        <f>R27</f>
        <v>1.8693716603182354E-2</v>
      </c>
      <c r="S28" s="3">
        <f t="shared" si="2"/>
        <v>0.99811536613606922</v>
      </c>
      <c r="T28" s="3">
        <f t="shared" si="3"/>
        <v>-1.8864120207989822E-3</v>
      </c>
      <c r="U28" s="3"/>
      <c r="W28" s="3"/>
      <c r="X28" s="3"/>
    </row>
    <row r="29" spans="1:24">
      <c r="A29" t="s">
        <v>12</v>
      </c>
      <c r="B29" t="s">
        <v>1</v>
      </c>
      <c r="C29">
        <v>1</v>
      </c>
      <c r="E29" s="1">
        <v>1</v>
      </c>
      <c r="P29" s="2">
        <f t="shared" si="0"/>
        <v>4.7674941301783349</v>
      </c>
      <c r="Q29" s="2">
        <f t="shared" si="1"/>
        <v>8.5016575367064182E-3</v>
      </c>
      <c r="R29" s="2">
        <f>SUM(Q29:Q30)</f>
        <v>8.5016631508851286E-3</v>
      </c>
      <c r="S29" s="3">
        <f t="shared" si="2"/>
        <v>0.99999933963759668</v>
      </c>
      <c r="T29" s="3">
        <f t="shared" si="3"/>
        <v>-6.6036262135458779E-7</v>
      </c>
      <c r="U29" s="3"/>
      <c r="V29" t="s">
        <v>12</v>
      </c>
      <c r="W29" s="3">
        <f t="shared" si="4"/>
        <v>0.99999933963759668</v>
      </c>
      <c r="X29" s="3">
        <f>C29/SUM(C29:C30)</f>
        <v>1</v>
      </c>
    </row>
    <row r="30" spans="1:24">
      <c r="B30" t="s">
        <v>2</v>
      </c>
      <c r="H30" s="1">
        <v>1</v>
      </c>
      <c r="P30" s="2">
        <f t="shared" si="0"/>
        <v>18.997970526369368</v>
      </c>
      <c r="Q30" s="2">
        <f t="shared" si="1"/>
        <v>5.614178711270506E-9</v>
      </c>
      <c r="R30" s="2">
        <f>R29</f>
        <v>8.5016631508851286E-3</v>
      </c>
      <c r="S30" s="3">
        <f t="shared" si="2"/>
        <v>6.6036240340644415E-7</v>
      </c>
      <c r="T30" s="3">
        <f t="shared" si="3"/>
        <v>-14.230477056553655</v>
      </c>
      <c r="U30" s="3"/>
      <c r="W30" s="3"/>
      <c r="X30" s="3"/>
    </row>
    <row r="31" spans="1:24">
      <c r="A31" t="s">
        <v>13</v>
      </c>
      <c r="B31" t="s">
        <v>1</v>
      </c>
      <c r="E31" s="1">
        <v>1</v>
      </c>
      <c r="P31" s="2">
        <f t="shared" si="0"/>
        <v>4.7674941301783349</v>
      </c>
      <c r="Q31" s="2">
        <f t="shared" si="1"/>
        <v>8.5016575367064182E-3</v>
      </c>
      <c r="R31" s="2">
        <f>SUM(Q31:Q32)</f>
        <v>9.8495436296737154E-2</v>
      </c>
      <c r="S31" s="3">
        <f t="shared" si="2"/>
        <v>8.6315243186430274E-2</v>
      </c>
      <c r="T31" s="3">
        <f t="shared" si="3"/>
        <v>-2.4497490662880592</v>
      </c>
      <c r="U31" s="3"/>
      <c r="V31" t="s">
        <v>13</v>
      </c>
      <c r="W31" s="3">
        <f t="shared" si="4"/>
        <v>8.6315243186430274E-2</v>
      </c>
      <c r="X31" s="3">
        <f>C31/SUM(C31:C32)</f>
        <v>0</v>
      </c>
    </row>
    <row r="32" spans="1:24">
      <c r="B32" t="s">
        <v>2</v>
      </c>
      <c r="C32">
        <v>1</v>
      </c>
      <c r="J32" s="1">
        <v>1</v>
      </c>
      <c r="K32" s="1">
        <v>1</v>
      </c>
      <c r="P32" s="2">
        <f t="shared" si="0"/>
        <v>2.4080147359296546</v>
      </c>
      <c r="Q32" s="2">
        <f t="shared" si="1"/>
        <v>8.9993778760030729E-2</v>
      </c>
      <c r="R32" s="2">
        <f>R31</f>
        <v>9.8495436296737154E-2</v>
      </c>
      <c r="S32" s="3">
        <f t="shared" si="2"/>
        <v>0.91368475681356964</v>
      </c>
      <c r="T32" s="3">
        <f t="shared" si="3"/>
        <v>-9.026967203937919E-2</v>
      </c>
      <c r="U32" s="3"/>
      <c r="W32" s="3"/>
      <c r="X32" s="3"/>
    </row>
    <row r="33" spans="1:24">
      <c r="A33" t="s">
        <v>14</v>
      </c>
      <c r="B33" t="s">
        <v>1</v>
      </c>
      <c r="C33">
        <v>1</v>
      </c>
      <c r="F33" s="1">
        <v>1</v>
      </c>
      <c r="P33" s="2">
        <f t="shared" si="0"/>
        <v>2.2166871613250509</v>
      </c>
      <c r="Q33" s="2">
        <f t="shared" si="1"/>
        <v>0.10896950992686572</v>
      </c>
      <c r="R33" s="2">
        <f>SUM(Q33:Q34)</f>
        <v>0.11283732612268325</v>
      </c>
      <c r="S33" s="3">
        <f t="shared" si="2"/>
        <v>0.96572219203765763</v>
      </c>
      <c r="T33" s="3">
        <f t="shared" si="3"/>
        <v>-3.4879072012710947E-2</v>
      </c>
      <c r="U33" s="3"/>
      <c r="V33" t="s">
        <v>14</v>
      </c>
      <c r="W33" s="3">
        <f t="shared" si="4"/>
        <v>0.96572219203765763</v>
      </c>
      <c r="X33" s="3">
        <f>C33/SUM(C33:C34)</f>
        <v>1</v>
      </c>
    </row>
    <row r="34" spans="1:24">
      <c r="B34" t="s">
        <v>2</v>
      </c>
      <c r="I34" s="1">
        <v>1</v>
      </c>
      <c r="K34" s="1">
        <v>1</v>
      </c>
      <c r="P34" s="2">
        <f t="shared" si="0"/>
        <v>5.5550652216986656</v>
      </c>
      <c r="Q34" s="2">
        <f t="shared" si="1"/>
        <v>3.8678161958175445E-3</v>
      </c>
      <c r="R34" s="2">
        <f>R33</f>
        <v>0.11283732612268325</v>
      </c>
      <c r="S34" s="3">
        <f t="shared" si="2"/>
        <v>3.4277807962342456E-2</v>
      </c>
      <c r="T34" s="3">
        <f t="shared" si="3"/>
        <v>-3.3732571323863256</v>
      </c>
      <c r="U34" s="3"/>
      <c r="W34" s="3"/>
      <c r="X34" s="3"/>
    </row>
    <row r="38" spans="1:24" s="1" customFormat="1">
      <c r="A38"/>
      <c r="B38"/>
      <c r="C38"/>
      <c r="D38" s="3">
        <f t="shared" ref="D38:O38" si="5">D4^2</f>
        <v>105.13609836663315</v>
      </c>
      <c r="E38" s="3">
        <f t="shared" si="5"/>
        <v>22.729000281284879</v>
      </c>
      <c r="F38" s="3">
        <f t="shared" si="5"/>
        <v>4.9137019711833121</v>
      </c>
      <c r="G38" s="3">
        <f t="shared" si="5"/>
        <v>1.062275804602431</v>
      </c>
      <c r="H38" s="3">
        <f t="shared" si="5"/>
        <v>360.92288412079921</v>
      </c>
      <c r="I38" s="3">
        <f t="shared" si="5"/>
        <v>15.851977818484352</v>
      </c>
      <c r="J38" s="3">
        <f t="shared" si="5"/>
        <v>0.69622961528151805</v>
      </c>
      <c r="K38" s="3">
        <f t="shared" si="5"/>
        <v>2.4762515401918339</v>
      </c>
      <c r="L38" s="3">
        <f t="shared" si="5"/>
        <v>2.4762515401918339</v>
      </c>
      <c r="M38" s="3">
        <f t="shared" si="5"/>
        <v>2.4762515401918339</v>
      </c>
      <c r="N38" s="3">
        <f t="shared" si="5"/>
        <v>2.1886601126668896</v>
      </c>
      <c r="O38" s="3">
        <f t="shared" si="5"/>
        <v>47.972173655220409</v>
      </c>
      <c r="P38" s="2">
        <f>SUM(D38:O38)</f>
        <v>568.90175636673166</v>
      </c>
      <c r="S38"/>
      <c r="T38"/>
      <c r="U38"/>
      <c r="V38"/>
      <c r="W38"/>
      <c r="X38"/>
    </row>
    <row r="39" spans="1:24" s="1" customFormat="1">
      <c r="A39"/>
      <c r="B39"/>
      <c r="C39"/>
      <c r="O39" s="1">
        <v>100</v>
      </c>
      <c r="P39" s="6">
        <f>P38/O39^2</f>
        <v>5.6890175636673167E-2</v>
      </c>
      <c r="S39"/>
      <c r="T39"/>
      <c r="U39"/>
      <c r="V39"/>
      <c r="W39"/>
      <c r="X39"/>
    </row>
  </sheetData>
  <phoneticPr fontId="4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Student</vt:lpstr>
      <vt:lpstr>Zymet</vt:lpstr>
      <vt:lpstr>Simple</vt:lpstr>
      <vt:lpstr>Complex</vt:lpstr>
      <vt:lpstr>Reparametrize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2019-04-16T22:33:00Z</dcterms:modified>
</cp:coreProperties>
</file>