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Bruce" sheetId="1" r:id="rId1"/>
    <sheet name="Class" sheetId="2" r:id="rId2"/>
    <sheet name="HW 2008" sheetId="3" r:id="rId3"/>
  </sheets>
  <definedNames>
    <definedName name="solver_adj" localSheetId="0" hidden="1">Bruce!$C$2:$L$2</definedName>
    <definedName name="solver_adj" localSheetId="1" hidden="1">Class!$C$2:$L$2</definedName>
    <definedName name="solver_adj" localSheetId="2" hidden="1">'HW 2008'!$C$2:$M$2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lhs1" localSheetId="0" hidden="1">Bruce!$J$2</definedName>
    <definedName name="solver_lhs1" localSheetId="1" hidden="1">Class!$J$2</definedName>
    <definedName name="solver_lhs1" localSheetId="2" hidden="1">'HW 2008'!$J$2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Bruce!$R$3</definedName>
    <definedName name="solver_opt" localSheetId="1" hidden="1">Class!$R$3</definedName>
    <definedName name="solver_opt" localSheetId="2" hidden="1">'HW 2008'!$S$3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l1" localSheetId="0" hidden="1">2</definedName>
    <definedName name="solver_rel1" localSheetId="1" hidden="1">2</definedName>
    <definedName name="solver_rel1" localSheetId="2" hidden="1">2</definedName>
    <definedName name="solver_rhs1" localSheetId="0" hidden="1">0</definedName>
    <definedName name="solver_rhs1" localSheetId="1" hidden="1">0</definedName>
    <definedName name="solver_rhs1" localSheetId="2" hidden="1">0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8" i="3" l="1"/>
  <c r="S47" i="3"/>
  <c r="S44" i="3"/>
  <c r="S45" i="3" s="1"/>
  <c r="S42" i="3"/>
  <c r="S41" i="3"/>
  <c r="S38" i="3"/>
  <c r="S39" i="3" s="1"/>
  <c r="S36" i="3"/>
  <c r="S35" i="3"/>
  <c r="V27" i="3"/>
  <c r="N27" i="3"/>
  <c r="O27" i="3" s="1"/>
  <c r="V26" i="3"/>
  <c r="N26" i="3"/>
  <c r="O26" i="3" s="1"/>
  <c r="V25" i="3"/>
  <c r="N25" i="3"/>
  <c r="O25" i="3" s="1"/>
  <c r="V24" i="3"/>
  <c r="N24" i="3"/>
  <c r="O24" i="3" s="1"/>
  <c r="V23" i="3"/>
  <c r="N23" i="3"/>
  <c r="O23" i="3" s="1"/>
  <c r="V22" i="3"/>
  <c r="N22" i="3"/>
  <c r="O22" i="3" s="1"/>
  <c r="V21" i="3"/>
  <c r="N21" i="3"/>
  <c r="O21" i="3" s="1"/>
  <c r="V20" i="3"/>
  <c r="N20" i="3"/>
  <c r="O20" i="3" s="1"/>
  <c r="V19" i="3"/>
  <c r="N19" i="3"/>
  <c r="O19" i="3" s="1"/>
  <c r="V18" i="3"/>
  <c r="N18" i="3"/>
  <c r="O18" i="3" s="1"/>
  <c r="V17" i="3"/>
  <c r="N17" i="3"/>
  <c r="O17" i="3" s="1"/>
  <c r="V16" i="3"/>
  <c r="N16" i="3"/>
  <c r="O16" i="3" s="1"/>
  <c r="V15" i="3"/>
  <c r="N15" i="3"/>
  <c r="O15" i="3" s="1"/>
  <c r="V14" i="3"/>
  <c r="N14" i="3"/>
  <c r="O14" i="3" s="1"/>
  <c r="V13" i="3"/>
  <c r="N13" i="3"/>
  <c r="O13" i="3" s="1"/>
  <c r="V12" i="3"/>
  <c r="N12" i="3"/>
  <c r="O12" i="3" s="1"/>
  <c r="V11" i="3"/>
  <c r="N11" i="3"/>
  <c r="O11" i="3" s="1"/>
  <c r="V10" i="3"/>
  <c r="N10" i="3"/>
  <c r="O10" i="3" s="1"/>
  <c r="V9" i="3"/>
  <c r="N9" i="3"/>
  <c r="O9" i="3" s="1"/>
  <c r="V8" i="3"/>
  <c r="N8" i="3"/>
  <c r="O8" i="3" s="1"/>
  <c r="V7" i="3"/>
  <c r="N7" i="3"/>
  <c r="O7" i="3" s="1"/>
  <c r="V6" i="3"/>
  <c r="N6" i="3"/>
  <c r="O6" i="3" s="1"/>
  <c r="V5" i="3"/>
  <c r="N5" i="3"/>
  <c r="O5" i="3" s="1"/>
  <c r="V4" i="3"/>
  <c r="N4" i="3"/>
  <c r="O4" i="3" s="1"/>
  <c r="V3" i="3"/>
  <c r="N3" i="3"/>
  <c r="O3" i="3" s="1"/>
  <c r="R47" i="2"/>
  <c r="R48" i="2" s="1"/>
  <c r="R44" i="2"/>
  <c r="R45" i="2" s="1"/>
  <c r="R41" i="2"/>
  <c r="R42" i="2" s="1"/>
  <c r="R38" i="2"/>
  <c r="R39" i="2" s="1"/>
  <c r="R35" i="2"/>
  <c r="R36" i="2" s="1"/>
  <c r="U27" i="2"/>
  <c r="M27" i="2"/>
  <c r="N27" i="2" s="1"/>
  <c r="U26" i="2"/>
  <c r="M26" i="2"/>
  <c r="N26" i="2" s="1"/>
  <c r="U25" i="2"/>
  <c r="M25" i="2"/>
  <c r="N25" i="2" s="1"/>
  <c r="U24" i="2"/>
  <c r="M24" i="2"/>
  <c r="N24" i="2" s="1"/>
  <c r="U23" i="2"/>
  <c r="M23" i="2"/>
  <c r="N23" i="2" s="1"/>
  <c r="U22" i="2"/>
  <c r="M22" i="2"/>
  <c r="N22" i="2" s="1"/>
  <c r="U21" i="2"/>
  <c r="M21" i="2"/>
  <c r="N21" i="2" s="1"/>
  <c r="U20" i="2"/>
  <c r="M20" i="2"/>
  <c r="N20" i="2" s="1"/>
  <c r="U19" i="2"/>
  <c r="M19" i="2"/>
  <c r="N19" i="2" s="1"/>
  <c r="U18" i="2"/>
  <c r="M18" i="2"/>
  <c r="N18" i="2" s="1"/>
  <c r="U17" i="2"/>
  <c r="M17" i="2"/>
  <c r="N17" i="2" s="1"/>
  <c r="U16" i="2"/>
  <c r="M16" i="2"/>
  <c r="N16" i="2" s="1"/>
  <c r="U15" i="2"/>
  <c r="M15" i="2"/>
  <c r="N15" i="2" s="1"/>
  <c r="U14" i="2"/>
  <c r="M14" i="2"/>
  <c r="N14" i="2" s="1"/>
  <c r="U13" i="2"/>
  <c r="M13" i="2"/>
  <c r="N13" i="2" s="1"/>
  <c r="U12" i="2"/>
  <c r="M12" i="2"/>
  <c r="N12" i="2" s="1"/>
  <c r="U11" i="2"/>
  <c r="M11" i="2"/>
  <c r="N11" i="2" s="1"/>
  <c r="U10" i="2"/>
  <c r="M10" i="2"/>
  <c r="N10" i="2" s="1"/>
  <c r="U9" i="2"/>
  <c r="M9" i="2"/>
  <c r="N9" i="2" s="1"/>
  <c r="U8" i="2"/>
  <c r="M8" i="2"/>
  <c r="N8" i="2" s="1"/>
  <c r="U7" i="2"/>
  <c r="M7" i="2"/>
  <c r="N7" i="2" s="1"/>
  <c r="U6" i="2"/>
  <c r="M6" i="2"/>
  <c r="N6" i="2" s="1"/>
  <c r="U5" i="2"/>
  <c r="M5" i="2"/>
  <c r="N5" i="2" s="1"/>
  <c r="U4" i="2"/>
  <c r="M4" i="2"/>
  <c r="N4" i="2" s="1"/>
  <c r="U3" i="2"/>
  <c r="M3" i="2"/>
  <c r="N3" i="2" s="1"/>
  <c r="R47" i="1"/>
  <c r="R48" i="1" s="1"/>
  <c r="R44" i="1"/>
  <c r="R45" i="1" s="1"/>
  <c r="R41" i="1"/>
  <c r="R42" i="1" s="1"/>
  <c r="R38" i="1"/>
  <c r="R39" i="1" s="1"/>
  <c r="R36" i="1"/>
  <c r="R35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M9" i="1"/>
  <c r="N9" i="1" s="1"/>
  <c r="M8" i="1"/>
  <c r="N8" i="1" s="1"/>
  <c r="M7" i="1"/>
  <c r="N7" i="1" s="1"/>
  <c r="M6" i="1"/>
  <c r="N6" i="1" s="1"/>
  <c r="M5" i="1"/>
  <c r="N5" i="1" s="1"/>
  <c r="M4" i="1"/>
  <c r="N4" i="1" s="1"/>
  <c r="M3" i="1"/>
  <c r="N3" i="1" s="1"/>
  <c r="P3" i="3" l="1"/>
  <c r="Q3" i="3" s="1"/>
  <c r="O3" i="2"/>
  <c r="O3" i="1"/>
  <c r="P3" i="1" s="1"/>
  <c r="R3" i="3" l="1"/>
  <c r="U3" i="3"/>
  <c r="P26" i="3"/>
  <c r="Q26" i="3" s="1"/>
  <c r="P22" i="3"/>
  <c r="Q22" i="3" s="1"/>
  <c r="P18" i="3"/>
  <c r="Q18" i="3" s="1"/>
  <c r="P14" i="3"/>
  <c r="Q14" i="3" s="1"/>
  <c r="P10" i="3"/>
  <c r="Q10" i="3" s="1"/>
  <c r="P6" i="3"/>
  <c r="Q6" i="3" s="1"/>
  <c r="P21" i="3"/>
  <c r="Q21" i="3" s="1"/>
  <c r="P9" i="3"/>
  <c r="Q9" i="3" s="1"/>
  <c r="P5" i="3"/>
  <c r="Q5" i="3" s="1"/>
  <c r="P27" i="3"/>
  <c r="Q27" i="3" s="1"/>
  <c r="P23" i="3"/>
  <c r="Q23" i="3" s="1"/>
  <c r="P19" i="3"/>
  <c r="Q19" i="3" s="1"/>
  <c r="P15" i="3"/>
  <c r="Q15" i="3" s="1"/>
  <c r="P11" i="3"/>
  <c r="Q11" i="3" s="1"/>
  <c r="P7" i="3"/>
  <c r="Q7" i="3" s="1"/>
  <c r="P17" i="3"/>
  <c r="Q17" i="3" s="1"/>
  <c r="P13" i="3"/>
  <c r="Q13" i="3" s="1"/>
  <c r="P24" i="3"/>
  <c r="Q24" i="3" s="1"/>
  <c r="P20" i="3"/>
  <c r="Q20" i="3" s="1"/>
  <c r="P16" i="3"/>
  <c r="Q16" i="3" s="1"/>
  <c r="P12" i="3"/>
  <c r="Q12" i="3" s="1"/>
  <c r="P8" i="3"/>
  <c r="Q8" i="3" s="1"/>
  <c r="P4" i="3"/>
  <c r="Q4" i="3" s="1"/>
  <c r="P25" i="3"/>
  <c r="Q25" i="3" s="1"/>
  <c r="O25" i="2"/>
  <c r="P25" i="2" s="1"/>
  <c r="O21" i="2"/>
  <c r="P21" i="2" s="1"/>
  <c r="O17" i="2"/>
  <c r="P17" i="2" s="1"/>
  <c r="O13" i="2"/>
  <c r="P13" i="2" s="1"/>
  <c r="O26" i="2"/>
  <c r="P26" i="2" s="1"/>
  <c r="O22" i="2"/>
  <c r="P22" i="2" s="1"/>
  <c r="O18" i="2"/>
  <c r="P18" i="2" s="1"/>
  <c r="O14" i="2"/>
  <c r="P14" i="2" s="1"/>
  <c r="O27" i="2"/>
  <c r="P27" i="2" s="1"/>
  <c r="O23" i="2"/>
  <c r="P23" i="2" s="1"/>
  <c r="O19" i="2"/>
  <c r="P19" i="2" s="1"/>
  <c r="O15" i="2"/>
  <c r="P15" i="2" s="1"/>
  <c r="O11" i="2"/>
  <c r="P11" i="2" s="1"/>
  <c r="O7" i="2"/>
  <c r="P7" i="2" s="1"/>
  <c r="O24" i="2"/>
  <c r="P24" i="2" s="1"/>
  <c r="O20" i="2"/>
  <c r="P20" i="2" s="1"/>
  <c r="O16" i="2"/>
  <c r="P16" i="2" s="1"/>
  <c r="O12" i="2"/>
  <c r="P12" i="2" s="1"/>
  <c r="O8" i="2"/>
  <c r="P8" i="2" s="1"/>
  <c r="O4" i="2"/>
  <c r="P4" i="2" s="1"/>
  <c r="O9" i="2"/>
  <c r="P9" i="2" s="1"/>
  <c r="O5" i="2"/>
  <c r="P5" i="2" s="1"/>
  <c r="O10" i="2"/>
  <c r="P10" i="2" s="1"/>
  <c r="O6" i="2"/>
  <c r="P6" i="2" s="1"/>
  <c r="P3" i="2"/>
  <c r="T3" i="1"/>
  <c r="Q3" i="1"/>
  <c r="O23" i="1"/>
  <c r="P23" i="1" s="1"/>
  <c r="O26" i="1"/>
  <c r="P26" i="1" s="1"/>
  <c r="O22" i="1"/>
  <c r="P22" i="1" s="1"/>
  <c r="O18" i="1"/>
  <c r="P18" i="1" s="1"/>
  <c r="O14" i="1"/>
  <c r="P14" i="1" s="1"/>
  <c r="O10" i="1"/>
  <c r="P10" i="1" s="1"/>
  <c r="O6" i="1"/>
  <c r="P6" i="1" s="1"/>
  <c r="O24" i="1"/>
  <c r="P24" i="1" s="1"/>
  <c r="O20" i="1"/>
  <c r="P20" i="1" s="1"/>
  <c r="O12" i="1"/>
  <c r="P12" i="1" s="1"/>
  <c r="O4" i="1"/>
  <c r="P4" i="1" s="1"/>
  <c r="O27" i="1"/>
  <c r="P27" i="1" s="1"/>
  <c r="O15" i="1"/>
  <c r="P15" i="1" s="1"/>
  <c r="O7" i="1"/>
  <c r="P7" i="1" s="1"/>
  <c r="O25" i="1"/>
  <c r="P25" i="1" s="1"/>
  <c r="O21" i="1"/>
  <c r="P21" i="1" s="1"/>
  <c r="O17" i="1"/>
  <c r="P17" i="1" s="1"/>
  <c r="O13" i="1"/>
  <c r="P13" i="1" s="1"/>
  <c r="O9" i="1"/>
  <c r="P9" i="1" s="1"/>
  <c r="O5" i="1"/>
  <c r="P5" i="1" s="1"/>
  <c r="O16" i="1"/>
  <c r="P16" i="1" s="1"/>
  <c r="O8" i="1"/>
  <c r="P8" i="1" s="1"/>
  <c r="O19" i="1"/>
  <c r="P19" i="1" s="1"/>
  <c r="O11" i="1"/>
  <c r="P11" i="1" s="1"/>
  <c r="R4" i="3" l="1"/>
  <c r="U4" i="3"/>
  <c r="R20" i="3"/>
  <c r="U20" i="3"/>
  <c r="R7" i="3"/>
  <c r="U7" i="3"/>
  <c r="U23" i="3"/>
  <c r="R23" i="3"/>
  <c r="U21" i="3"/>
  <c r="R21" i="3"/>
  <c r="U18" i="3"/>
  <c r="R18" i="3"/>
  <c r="R8" i="3"/>
  <c r="U8" i="3"/>
  <c r="R24" i="3"/>
  <c r="U24" i="3"/>
  <c r="R11" i="3"/>
  <c r="U11" i="3"/>
  <c r="U27" i="3"/>
  <c r="R27" i="3"/>
  <c r="U6" i="3"/>
  <c r="R6" i="3"/>
  <c r="U22" i="3"/>
  <c r="R22" i="3"/>
  <c r="R12" i="3"/>
  <c r="U12" i="3"/>
  <c r="U13" i="3"/>
  <c r="R13" i="3"/>
  <c r="R15" i="3"/>
  <c r="U15" i="3"/>
  <c r="U5" i="3"/>
  <c r="R5" i="3"/>
  <c r="U10" i="3"/>
  <c r="R10" i="3"/>
  <c r="U26" i="3"/>
  <c r="R26" i="3"/>
  <c r="U25" i="3"/>
  <c r="R25" i="3"/>
  <c r="R16" i="3"/>
  <c r="U16" i="3"/>
  <c r="U17" i="3"/>
  <c r="R17" i="3"/>
  <c r="R19" i="3"/>
  <c r="U19" i="3"/>
  <c r="U9" i="3"/>
  <c r="R9" i="3"/>
  <c r="U14" i="3"/>
  <c r="R14" i="3"/>
  <c r="Q5" i="2"/>
  <c r="T5" i="2"/>
  <c r="T12" i="2"/>
  <c r="Q12" i="2"/>
  <c r="T7" i="2"/>
  <c r="Q7" i="2"/>
  <c r="Q23" i="2"/>
  <c r="T23" i="2"/>
  <c r="T22" i="2"/>
  <c r="Q22" i="2"/>
  <c r="T21" i="2"/>
  <c r="Q21" i="2"/>
  <c r="T3" i="2"/>
  <c r="Q3" i="2"/>
  <c r="Q9" i="2"/>
  <c r="T9" i="2"/>
  <c r="T16" i="2"/>
  <c r="Q16" i="2"/>
  <c r="Q11" i="2"/>
  <c r="T11" i="2"/>
  <c r="Q27" i="2"/>
  <c r="T27" i="2"/>
  <c r="T26" i="2"/>
  <c r="Q26" i="2"/>
  <c r="T25" i="2"/>
  <c r="Q25" i="2"/>
  <c r="T6" i="2"/>
  <c r="Q6" i="2"/>
  <c r="T4" i="2"/>
  <c r="Q4" i="2"/>
  <c r="Q20" i="2"/>
  <c r="T20" i="2"/>
  <c r="Q15" i="2"/>
  <c r="T15" i="2"/>
  <c r="T14" i="2"/>
  <c r="Q14" i="2"/>
  <c r="T13" i="2"/>
  <c r="Q13" i="2"/>
  <c r="T10" i="2"/>
  <c r="Q10" i="2"/>
  <c r="Q8" i="2"/>
  <c r="T8" i="2"/>
  <c r="T24" i="2"/>
  <c r="Q24" i="2"/>
  <c r="T19" i="2"/>
  <c r="Q19" i="2"/>
  <c r="T18" i="2"/>
  <c r="Q18" i="2"/>
  <c r="T17" i="2"/>
  <c r="Q17" i="2"/>
  <c r="T11" i="1"/>
  <c r="Q11" i="1"/>
  <c r="Q5" i="1"/>
  <c r="T5" i="1"/>
  <c r="Q21" i="1"/>
  <c r="T21" i="1"/>
  <c r="Q27" i="1"/>
  <c r="T27" i="1"/>
  <c r="Q24" i="1"/>
  <c r="T24" i="1"/>
  <c r="Q18" i="1"/>
  <c r="T18" i="1"/>
  <c r="T19" i="1"/>
  <c r="Q19" i="1"/>
  <c r="T7" i="1"/>
  <c r="Q7" i="1"/>
  <c r="T9" i="1"/>
  <c r="Q9" i="1"/>
  <c r="T25" i="1"/>
  <c r="Q25" i="1"/>
  <c r="Q4" i="1"/>
  <c r="T4" i="1"/>
  <c r="Q6" i="1"/>
  <c r="T6" i="1"/>
  <c r="T22" i="1"/>
  <c r="Q22" i="1"/>
  <c r="Q8" i="1"/>
  <c r="T8" i="1"/>
  <c r="Q13" i="1"/>
  <c r="T13" i="1"/>
  <c r="Q12" i="1"/>
  <c r="T12" i="1"/>
  <c r="T10" i="1"/>
  <c r="Q10" i="1"/>
  <c r="T26" i="1"/>
  <c r="Q26" i="1"/>
  <c r="Q16" i="1"/>
  <c r="T16" i="1"/>
  <c r="T17" i="1"/>
  <c r="Q17" i="1"/>
  <c r="T15" i="1"/>
  <c r="Q15" i="1"/>
  <c r="Q20" i="1"/>
  <c r="T20" i="1"/>
  <c r="T14" i="1"/>
  <c r="Q14" i="1"/>
  <c r="Q23" i="1"/>
  <c r="T23" i="1"/>
  <c r="S3" i="3" l="1"/>
  <c r="R3" i="2"/>
  <c r="R3" i="1"/>
</calcChain>
</file>

<file path=xl/sharedStrings.xml><?xml version="1.0" encoding="utf-8"?>
<sst xmlns="http://schemas.openxmlformats.org/spreadsheetml/2006/main" count="174" uniqueCount="52">
  <si>
    <t>a a</t>
  </si>
  <si>
    <t>a e</t>
  </si>
  <si>
    <t>a o</t>
  </si>
  <si>
    <t>a i</t>
  </si>
  <si>
    <t>a u</t>
  </si>
  <si>
    <t>e a</t>
  </si>
  <si>
    <t>e e</t>
  </si>
  <si>
    <t>e o</t>
  </si>
  <si>
    <t>e i</t>
  </si>
  <si>
    <t>e u</t>
  </si>
  <si>
    <t>o a</t>
  </si>
  <si>
    <t>o e</t>
  </si>
  <si>
    <t>o o</t>
  </si>
  <si>
    <t>o i</t>
  </si>
  <si>
    <t>o u</t>
  </si>
  <si>
    <t>i a</t>
  </si>
  <si>
    <t>i e</t>
  </si>
  <si>
    <t>i o</t>
  </si>
  <si>
    <t>i i</t>
  </si>
  <si>
    <t>i u</t>
  </si>
  <si>
    <t>u a</t>
  </si>
  <si>
    <t>u e</t>
  </si>
  <si>
    <t>u o</t>
  </si>
  <si>
    <t>u i</t>
  </si>
  <si>
    <t>u u</t>
  </si>
  <si>
    <t>*a</t>
  </si>
  <si>
    <t>*e</t>
  </si>
  <si>
    <t>*i</t>
  </si>
  <si>
    <t>*o</t>
  </si>
  <si>
    <t>*u</t>
  </si>
  <si>
    <t>Blank</t>
  </si>
  <si>
    <t>H</t>
  </si>
  <si>
    <t>eH</t>
  </si>
  <si>
    <t>Z</t>
  </si>
  <si>
    <t>p</t>
  </si>
  <si>
    <t>ln p</t>
  </si>
  <si>
    <t>L</t>
  </si>
  <si>
    <t>Predicted</t>
  </si>
  <si>
    <t>Observed</t>
  </si>
  <si>
    <t>Unigram only</t>
  </si>
  <si>
    <t>Prefer e to i / e ___</t>
  </si>
  <si>
    <t>Pref high to mid noninit</t>
  </si>
  <si>
    <t>Prefer mid to high / o ___</t>
  </si>
  <si>
    <t>impr.</t>
  </si>
  <si>
    <t>*Noninit mid</t>
  </si>
  <si>
    <t>Agree(back)</t>
  </si>
  <si>
    <t>add constraint</t>
  </si>
  <si>
    <t>*eo except / eo__</t>
  </si>
  <si>
    <t>*o except after o</t>
  </si>
  <si>
    <t>*ei</t>
  </si>
  <si>
    <t>*i after eo</t>
  </si>
  <si>
    <t>*ou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</si>
</sst>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68" fontId="3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168" fontId="0" fillId="0" borderId="5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Bruce!$U$2</c:f>
              <c:strCache>
                <c:ptCount val="1"/>
                <c:pt idx="0">
                  <c:v>Observed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9527559055118102E-3"/>
                  <c:y val="-6.23363585768992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Bruce!$T$3:$T$27</c:f>
              <c:numCache>
                <c:formatCode>0.000</c:formatCode>
                <c:ptCount val="25"/>
                <c:pt idx="0">
                  <c:v>0.140732409926452</c:v>
                </c:pt>
                <c:pt idx="1">
                  <c:v>1.0080384816343504E-3</c:v>
                </c:pt>
                <c:pt idx="2">
                  <c:v>1.1302068204378313E-3</c:v>
                </c:pt>
                <c:pt idx="3">
                  <c:v>8.0194397422809732E-2</c:v>
                </c:pt>
                <c:pt idx="4">
                  <c:v>0.11025065069233338</c:v>
                </c:pt>
                <c:pt idx="5">
                  <c:v>6.7084476411552144E-2</c:v>
                </c:pt>
                <c:pt idx="6">
                  <c:v>5.8574413841082099E-2</c:v>
                </c:pt>
                <c:pt idx="7">
                  <c:v>1.7950153474105497E-4</c:v>
                </c:pt>
                <c:pt idx="8">
                  <c:v>3.1359491244897542E-4</c:v>
                </c:pt>
                <c:pt idx="9">
                  <c:v>1.7510211978553864E-2</c:v>
                </c:pt>
                <c:pt idx="10">
                  <c:v>7.5214720635376722E-2</c:v>
                </c:pt>
                <c:pt idx="11">
                  <c:v>1.8506271979655434E-2</c:v>
                </c:pt>
                <c:pt idx="12">
                  <c:v>6.2275528276038022E-2</c:v>
                </c:pt>
                <c:pt idx="13">
                  <c:v>1.3851101402909659E-4</c:v>
                </c:pt>
                <c:pt idx="14">
                  <c:v>5.7153010173783398E-4</c:v>
                </c:pt>
                <c:pt idx="15">
                  <c:v>8.0194397422809732E-2</c:v>
                </c:pt>
                <c:pt idx="16">
                  <c:v>5.7441664401197993E-4</c:v>
                </c:pt>
                <c:pt idx="17">
                  <c:v>2.1458045415331846E-4</c:v>
                </c:pt>
                <c:pt idx="18">
                  <c:v>4.5697656860765205E-2</c:v>
                </c:pt>
                <c:pt idx="19">
                  <c:v>2.0932128764799919E-2</c:v>
                </c:pt>
                <c:pt idx="20">
                  <c:v>0.11025065069233338</c:v>
                </c:pt>
                <c:pt idx="21">
                  <c:v>2.6311552895891006E-4</c:v>
                </c:pt>
                <c:pt idx="22">
                  <c:v>8.8541109638713841E-4</c:v>
                </c:pt>
                <c:pt idx="23">
                  <c:v>2.0932128764799919E-2</c:v>
                </c:pt>
                <c:pt idx="24">
                  <c:v>8.6371049742097986E-2</c:v>
                </c:pt>
              </c:numCache>
            </c:numRef>
          </c:xVal>
          <c:yVal>
            <c:numRef>
              <c:f>Bruce!$U$3:$U$27</c:f>
              <c:numCache>
                <c:formatCode>0.000</c:formatCode>
                <c:ptCount val="25"/>
                <c:pt idx="0">
                  <c:v>0.14371078577830892</c:v>
                </c:pt>
                <c:pt idx="1">
                  <c:v>2.9877502240812666E-4</c:v>
                </c:pt>
                <c:pt idx="2">
                  <c:v>0</c:v>
                </c:pt>
                <c:pt idx="3">
                  <c:v>4.9795837068021112E-2</c:v>
                </c:pt>
                <c:pt idx="4">
                  <c:v>5.6568070909271982E-2</c:v>
                </c:pt>
                <c:pt idx="5">
                  <c:v>6.3639079772930984E-2</c:v>
                </c:pt>
                <c:pt idx="6">
                  <c:v>5.8460312717856788E-2</c:v>
                </c:pt>
                <c:pt idx="7">
                  <c:v>0</c:v>
                </c:pt>
                <c:pt idx="8">
                  <c:v>1.9918334827208445E-4</c:v>
                </c:pt>
                <c:pt idx="9">
                  <c:v>2.589383527537098E-2</c:v>
                </c:pt>
                <c:pt idx="10">
                  <c:v>6.3539488098794936E-2</c:v>
                </c:pt>
                <c:pt idx="11">
                  <c:v>1.5237526142814461E-2</c:v>
                </c:pt>
                <c:pt idx="12">
                  <c:v>6.9116621850413312E-2</c:v>
                </c:pt>
                <c:pt idx="13">
                  <c:v>2.2906085051289712E-3</c:v>
                </c:pt>
                <c:pt idx="14">
                  <c:v>1.9918334827208443E-3</c:v>
                </c:pt>
                <c:pt idx="15">
                  <c:v>0.11253859177372771</c:v>
                </c:pt>
                <c:pt idx="16">
                  <c:v>0</c:v>
                </c:pt>
                <c:pt idx="17">
                  <c:v>0</c:v>
                </c:pt>
                <c:pt idx="18">
                  <c:v>4.7604820237028188E-2</c:v>
                </c:pt>
                <c:pt idx="19">
                  <c:v>1.7428542973807391E-2</c:v>
                </c:pt>
                <c:pt idx="20">
                  <c:v>0.17299073797430534</c:v>
                </c:pt>
                <c:pt idx="21">
                  <c:v>3.983666965441689E-4</c:v>
                </c:pt>
                <c:pt idx="22">
                  <c:v>9.9591674136042225E-5</c:v>
                </c:pt>
                <c:pt idx="23">
                  <c:v>1.7428542973807391E-2</c:v>
                </c:pt>
                <c:pt idx="24">
                  <c:v>8.0768847724330239E-2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4-4029-AE10-D83EC0395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814367"/>
        <c:axId val="1971813535"/>
      </c:scatterChart>
      <c:valAx>
        <c:axId val="1971814367"/>
        <c:scaling>
          <c:orientation val="minMax"/>
          <c:max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813535"/>
        <c:crosses val="autoZero"/>
        <c:crossBetween val="midCat"/>
        <c:majorUnit val="2.0000000000000004E-2"/>
      </c:valAx>
      <c:valAx>
        <c:axId val="1971813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814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Class!$U$2</c:f>
              <c:strCache>
                <c:ptCount val="1"/>
                <c:pt idx="0">
                  <c:v>Observed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9527559055118102E-3"/>
                  <c:y val="-6.23363585768992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Class!$T$3:$T$27</c:f>
              <c:numCache>
                <c:formatCode>0.000</c:formatCode>
                <c:ptCount val="25"/>
                <c:pt idx="0">
                  <c:v>0.16272821647530275</c:v>
                </c:pt>
                <c:pt idx="1">
                  <c:v>4.4895452808932292E-2</c:v>
                </c:pt>
                <c:pt idx="2">
                  <c:v>4.465440353894487E-2</c:v>
                </c:pt>
                <c:pt idx="3">
                  <c:v>5.9478938105918942E-2</c:v>
                </c:pt>
                <c:pt idx="4">
                  <c:v>9.1638844869275385E-2</c:v>
                </c:pt>
                <c:pt idx="5">
                  <c:v>4.4895452808932292E-2</c:v>
                </c:pt>
                <c:pt idx="6">
                  <c:v>1.2386307221802397E-2</c:v>
                </c:pt>
                <c:pt idx="7">
                  <c:v>1.2319803597785907E-2</c:v>
                </c:pt>
                <c:pt idx="8">
                  <c:v>1.6409777706037625E-2</c:v>
                </c:pt>
                <c:pt idx="9">
                  <c:v>2.5282446550491302E-2</c:v>
                </c:pt>
                <c:pt idx="10">
                  <c:v>4.465440353894487E-2</c:v>
                </c:pt>
                <c:pt idx="11">
                  <c:v>1.2319803597785907E-2</c:v>
                </c:pt>
                <c:pt idx="12">
                  <c:v>1.2253657039998119E-2</c:v>
                </c:pt>
                <c:pt idx="13">
                  <c:v>1.6321671568573538E-2</c:v>
                </c:pt>
                <c:pt idx="14">
                  <c:v>2.5146701950466255E-2</c:v>
                </c:pt>
                <c:pt idx="15">
                  <c:v>5.9478938105918942E-2</c:v>
                </c:pt>
                <c:pt idx="16">
                  <c:v>1.6409777706037625E-2</c:v>
                </c:pt>
                <c:pt idx="17">
                  <c:v>1.6321671568573538E-2</c:v>
                </c:pt>
                <c:pt idx="18">
                  <c:v>2.174020065379785E-2</c:v>
                </c:pt>
                <c:pt idx="19">
                  <c:v>3.3494997365160525E-2</c:v>
                </c:pt>
                <c:pt idx="20">
                  <c:v>9.1638844869275385E-2</c:v>
                </c:pt>
                <c:pt idx="21">
                  <c:v>2.5282446550491302E-2</c:v>
                </c:pt>
                <c:pt idx="22">
                  <c:v>2.5146701950466255E-2</c:v>
                </c:pt>
                <c:pt idx="23">
                  <c:v>3.3494997365160525E-2</c:v>
                </c:pt>
                <c:pt idx="24">
                  <c:v>5.1605542485925512E-2</c:v>
                </c:pt>
              </c:numCache>
            </c:numRef>
          </c:xVal>
          <c:yVal>
            <c:numRef>
              <c:f>Class!$U$3:$U$27</c:f>
              <c:numCache>
                <c:formatCode>0.000</c:formatCode>
                <c:ptCount val="25"/>
                <c:pt idx="0">
                  <c:v>0.14371078577830892</c:v>
                </c:pt>
                <c:pt idx="1">
                  <c:v>2.9877502240812666E-4</c:v>
                </c:pt>
                <c:pt idx="2">
                  <c:v>0</c:v>
                </c:pt>
                <c:pt idx="3">
                  <c:v>4.9795837068021112E-2</c:v>
                </c:pt>
                <c:pt idx="4">
                  <c:v>5.6568070909271982E-2</c:v>
                </c:pt>
                <c:pt idx="5">
                  <c:v>6.3639079772930984E-2</c:v>
                </c:pt>
                <c:pt idx="6">
                  <c:v>5.8460312717856788E-2</c:v>
                </c:pt>
                <c:pt idx="7">
                  <c:v>0</c:v>
                </c:pt>
                <c:pt idx="8">
                  <c:v>1.9918334827208445E-4</c:v>
                </c:pt>
                <c:pt idx="9">
                  <c:v>2.589383527537098E-2</c:v>
                </c:pt>
                <c:pt idx="10">
                  <c:v>6.3539488098794936E-2</c:v>
                </c:pt>
                <c:pt idx="11">
                  <c:v>1.5237526142814461E-2</c:v>
                </c:pt>
                <c:pt idx="12">
                  <c:v>6.9116621850413312E-2</c:v>
                </c:pt>
                <c:pt idx="13">
                  <c:v>2.2906085051289712E-3</c:v>
                </c:pt>
                <c:pt idx="14">
                  <c:v>1.9918334827208443E-3</c:v>
                </c:pt>
                <c:pt idx="15">
                  <c:v>0.11253859177372771</c:v>
                </c:pt>
                <c:pt idx="16">
                  <c:v>0</c:v>
                </c:pt>
                <c:pt idx="17">
                  <c:v>0</c:v>
                </c:pt>
                <c:pt idx="18">
                  <c:v>4.7604820237028188E-2</c:v>
                </c:pt>
                <c:pt idx="19">
                  <c:v>1.7428542973807391E-2</c:v>
                </c:pt>
                <c:pt idx="20">
                  <c:v>0.17299073797430534</c:v>
                </c:pt>
                <c:pt idx="21">
                  <c:v>3.983666965441689E-4</c:v>
                </c:pt>
                <c:pt idx="22">
                  <c:v>9.9591674136042225E-5</c:v>
                </c:pt>
                <c:pt idx="23">
                  <c:v>1.7428542973807391E-2</c:v>
                </c:pt>
                <c:pt idx="24">
                  <c:v>8.0768847724330239E-2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7-4576-8318-7CAA6B4D5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814367"/>
        <c:axId val="1971813535"/>
      </c:scatterChart>
      <c:valAx>
        <c:axId val="1971814367"/>
        <c:scaling>
          <c:orientation val="minMax"/>
          <c:max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813535"/>
        <c:crosses val="autoZero"/>
        <c:crossBetween val="midCat"/>
        <c:majorUnit val="2.0000000000000004E-2"/>
      </c:valAx>
      <c:valAx>
        <c:axId val="1971813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814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'HW 2008'!$V$2</c:f>
              <c:strCache>
                <c:ptCount val="1"/>
                <c:pt idx="0">
                  <c:v>Observed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9527559055118102E-3"/>
                  <c:y val="-6.23363585768992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'HW 2008'!$U$3:$U$27</c:f>
              <c:numCache>
                <c:formatCode>0.000</c:formatCode>
                <c:ptCount val="25"/>
                <c:pt idx="0">
                  <c:v>0.15637900647239231</c:v>
                </c:pt>
                <c:pt idx="1">
                  <c:v>3.8254448543948051E-4</c:v>
                </c:pt>
                <c:pt idx="2">
                  <c:v>1.131112162448672E-6</c:v>
                </c:pt>
                <c:pt idx="3">
                  <c:v>7.0356860669345309E-2</c:v>
                </c:pt>
                <c:pt idx="4">
                  <c:v>9.8025719505517625E-2</c:v>
                </c:pt>
                <c:pt idx="5">
                  <c:v>7.1712757569966049E-2</c:v>
                </c:pt>
                <c:pt idx="6">
                  <c:v>3.2886253176168098E-2</c:v>
                </c:pt>
                <c:pt idx="7">
                  <c:v>9.7238471238699463E-5</c:v>
                </c:pt>
                <c:pt idx="8">
                  <c:v>1.9919957823777285E-4</c:v>
                </c:pt>
                <c:pt idx="9">
                  <c:v>4.4952930812754102E-2</c:v>
                </c:pt>
                <c:pt idx="10">
                  <c:v>8.5172404219295547E-2</c:v>
                </c:pt>
                <c:pt idx="11">
                  <c:v>3.9058618629271138E-2</c:v>
                </c:pt>
                <c:pt idx="12">
                  <c:v>4.6389464955296153E-2</c:v>
                </c:pt>
                <c:pt idx="13">
                  <c:v>2.2905330078787783E-3</c:v>
                </c:pt>
                <c:pt idx="14">
                  <c:v>1.9920886736697644E-3</c:v>
                </c:pt>
                <c:pt idx="15">
                  <c:v>7.0356860669345309E-2</c:v>
                </c:pt>
                <c:pt idx="16">
                  <c:v>1.7211152359280094E-4</c:v>
                </c:pt>
                <c:pt idx="17">
                  <c:v>5.0890143510953187E-7</c:v>
                </c:pt>
                <c:pt idx="18">
                  <c:v>3.1654426990617657E-2</c:v>
                </c:pt>
                <c:pt idx="19">
                  <c:v>4.4102990835151575E-2</c:v>
                </c:pt>
                <c:pt idx="20">
                  <c:v>9.8025719505517625E-2</c:v>
                </c:pt>
                <c:pt idx="21">
                  <c:v>2.3979688369930486E-4</c:v>
                </c:pt>
                <c:pt idx="22">
                  <c:v>7.0903432670834773E-7</c:v>
                </c:pt>
                <c:pt idx="23">
                  <c:v>4.4102990835151575E-2</c:v>
                </c:pt>
                <c:pt idx="24">
                  <c:v>6.1447133482529392E-2</c:v>
                </c:pt>
              </c:numCache>
            </c:numRef>
          </c:xVal>
          <c:yVal>
            <c:numRef>
              <c:f>'HW 2008'!$V$3:$V$27</c:f>
              <c:numCache>
                <c:formatCode>0.000</c:formatCode>
                <c:ptCount val="25"/>
                <c:pt idx="0">
                  <c:v>0.14371078577830892</c:v>
                </c:pt>
                <c:pt idx="1">
                  <c:v>2.9877502240812666E-4</c:v>
                </c:pt>
                <c:pt idx="2">
                  <c:v>0</c:v>
                </c:pt>
                <c:pt idx="3">
                  <c:v>4.9795837068021112E-2</c:v>
                </c:pt>
                <c:pt idx="4">
                  <c:v>5.6568070909271982E-2</c:v>
                </c:pt>
                <c:pt idx="5">
                  <c:v>6.3639079772930984E-2</c:v>
                </c:pt>
                <c:pt idx="6">
                  <c:v>5.8460312717856788E-2</c:v>
                </c:pt>
                <c:pt idx="7">
                  <c:v>0</c:v>
                </c:pt>
                <c:pt idx="8">
                  <c:v>1.9918334827208445E-4</c:v>
                </c:pt>
                <c:pt idx="9">
                  <c:v>2.589383527537098E-2</c:v>
                </c:pt>
                <c:pt idx="10">
                  <c:v>6.3539488098794936E-2</c:v>
                </c:pt>
                <c:pt idx="11">
                  <c:v>1.5237526142814461E-2</c:v>
                </c:pt>
                <c:pt idx="12">
                  <c:v>6.9116621850413312E-2</c:v>
                </c:pt>
                <c:pt idx="13">
                  <c:v>2.2906085051289712E-3</c:v>
                </c:pt>
                <c:pt idx="14">
                  <c:v>1.9918334827208443E-3</c:v>
                </c:pt>
                <c:pt idx="15">
                  <c:v>0.11253859177372771</c:v>
                </c:pt>
                <c:pt idx="16">
                  <c:v>0</c:v>
                </c:pt>
                <c:pt idx="17">
                  <c:v>0</c:v>
                </c:pt>
                <c:pt idx="18">
                  <c:v>4.7604820237028188E-2</c:v>
                </c:pt>
                <c:pt idx="19">
                  <c:v>1.7428542973807391E-2</c:v>
                </c:pt>
                <c:pt idx="20">
                  <c:v>0.17299073797430534</c:v>
                </c:pt>
                <c:pt idx="21">
                  <c:v>3.983666965441689E-4</c:v>
                </c:pt>
                <c:pt idx="22">
                  <c:v>9.9591674136042225E-5</c:v>
                </c:pt>
                <c:pt idx="23">
                  <c:v>1.7428542973807391E-2</c:v>
                </c:pt>
                <c:pt idx="24">
                  <c:v>8.0768847724330239E-2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C6-453F-91FB-2C08C930C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814367"/>
        <c:axId val="1971813535"/>
      </c:scatterChart>
      <c:valAx>
        <c:axId val="1971814367"/>
        <c:scaling>
          <c:orientation val="minMax"/>
          <c:max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813535"/>
        <c:crosses val="autoZero"/>
        <c:crossBetween val="midCat"/>
        <c:majorUnit val="2.0000000000000004E-2"/>
      </c:valAx>
      <c:valAx>
        <c:axId val="1971813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814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204787</xdr:colOff>
      <xdr:row>1</xdr:row>
      <xdr:rowOff>123826</xdr:rowOff>
    </xdr:from>
    <xdr:to>
      <xdr:col>28</xdr:col>
      <xdr:colOff>509587</xdr:colOff>
      <xdr:row>25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</xdr:row>
      <xdr:rowOff>0</xdr:rowOff>
    </xdr:from>
    <xdr:to>
      <xdr:col>28</xdr:col>
      <xdr:colOff>304800</xdr:colOff>
      <xdr:row>25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</xdr:row>
      <xdr:rowOff>0</xdr:rowOff>
    </xdr:from>
    <xdr:to>
      <xdr:col>29</xdr:col>
      <xdr:colOff>304800</xdr:colOff>
      <xdr:row>25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workbookViewId="0">
      <selection activeCell="J35" sqref="J35"/>
    </sheetView>
  </sheetViews>
  <sheetFormatPr defaultRowHeight="15" x14ac:dyDescent="0.25"/>
  <cols>
    <col min="3" max="7" width="4.5703125" style="1" bestFit="1" customWidth="1"/>
    <col min="8" max="8" width="18" style="1" bestFit="1" customWidth="1"/>
    <col min="9" max="9" width="23.7109375" style="1" customWidth="1"/>
    <col min="10" max="10" width="12.5703125" style="1" bestFit="1" customWidth="1"/>
    <col min="11" max="11" width="12.5703125" style="1" customWidth="1"/>
    <col min="12" max="12" width="5.85546875" style="1" bestFit="1" customWidth="1"/>
    <col min="13" max="15" width="9.140625" style="1"/>
    <col min="16" max="16" width="9.140625" style="6"/>
    <col min="17" max="19" width="9.140625" style="1"/>
    <col min="20" max="21" width="9.140625" style="6"/>
    <col min="22" max="24" width="9.140625" style="1"/>
  </cols>
  <sheetData>
    <row r="1" spans="1:24" x14ac:dyDescent="0.25"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40</v>
      </c>
      <c r="I1" s="1" t="s">
        <v>42</v>
      </c>
      <c r="J1" s="1" t="s">
        <v>44</v>
      </c>
      <c r="K1" s="1" t="s">
        <v>45</v>
      </c>
      <c r="L1" s="1" t="s">
        <v>30</v>
      </c>
    </row>
    <row r="2" spans="1:24" s="2" customFormat="1" x14ac:dyDescent="0.25">
      <c r="C2" s="5">
        <v>0.19257172466124367</v>
      </c>
      <c r="D2" s="5">
        <v>0.93347934283089695</v>
      </c>
      <c r="E2" s="5">
        <v>0.75497835513023392</v>
      </c>
      <c r="F2" s="5">
        <v>0.81908504506293822</v>
      </c>
      <c r="G2" s="5">
        <v>0.43667559371078135</v>
      </c>
      <c r="H2" s="5">
        <v>4.8031992503873049</v>
      </c>
      <c r="I2" s="5">
        <v>4.6356812215562089</v>
      </c>
      <c r="J2" s="5">
        <v>4.197946322015663</v>
      </c>
      <c r="K2" s="5">
        <v>1.0990645457442563</v>
      </c>
      <c r="L2" s="5">
        <v>0</v>
      </c>
      <c r="M2" s="4" t="s">
        <v>31</v>
      </c>
      <c r="N2" s="4" t="s">
        <v>32</v>
      </c>
      <c r="O2" s="4" t="s">
        <v>33</v>
      </c>
      <c r="P2" s="7" t="s">
        <v>34</v>
      </c>
      <c r="Q2" s="4" t="s">
        <v>35</v>
      </c>
      <c r="R2" s="4" t="s">
        <v>36</v>
      </c>
      <c r="S2" s="3"/>
      <c r="T2" s="7" t="s">
        <v>37</v>
      </c>
      <c r="U2" s="7" t="s">
        <v>38</v>
      </c>
      <c r="V2" s="3"/>
      <c r="W2" s="3"/>
      <c r="X2" s="3"/>
    </row>
    <row r="3" spans="1:24" s="10" customFormat="1" x14ac:dyDescent="0.25">
      <c r="A3" s="9" t="s">
        <v>0</v>
      </c>
      <c r="B3" s="10">
        <v>1443</v>
      </c>
      <c r="C3" s="11">
        <v>2</v>
      </c>
      <c r="D3" s="11"/>
      <c r="E3" s="11"/>
      <c r="F3" s="11"/>
      <c r="G3" s="11"/>
      <c r="H3" s="11"/>
      <c r="I3" s="11"/>
      <c r="J3" s="11"/>
      <c r="K3" s="11"/>
      <c r="L3" s="11"/>
      <c r="M3" s="11">
        <f>SUMPRODUCT(C$2:L$2,C3:L3)</f>
        <v>0.38514344932248734</v>
      </c>
      <c r="N3" s="11">
        <f>EXP(-M3)</f>
        <v>0.68035303302256056</v>
      </c>
      <c r="O3" s="11">
        <f>SUM(N3:N27)</f>
        <v>4.8343734991685219</v>
      </c>
      <c r="P3" s="12">
        <f>N3/O3</f>
        <v>0.140732409926452</v>
      </c>
      <c r="Q3" s="11">
        <f>LN(P3)</f>
        <v>-1.9608949936517828</v>
      </c>
      <c r="R3" s="21">
        <f>SUMPRODUCT(B3:B27,Q3:Q27)</f>
        <v>-25901.642476419143</v>
      </c>
      <c r="S3" s="11"/>
      <c r="T3" s="12">
        <f>P3</f>
        <v>0.140732409926452</v>
      </c>
      <c r="U3" s="12">
        <f>B3/SUM(B$3:B$27)</f>
        <v>0.14371078577830892</v>
      </c>
      <c r="V3" s="11"/>
      <c r="W3" s="11"/>
      <c r="X3" s="11"/>
    </row>
    <row r="4" spans="1:24" s="14" customFormat="1" x14ac:dyDescent="0.25">
      <c r="A4" s="13" t="s">
        <v>1</v>
      </c>
      <c r="B4" s="14">
        <v>3</v>
      </c>
      <c r="C4" s="15">
        <v>1</v>
      </c>
      <c r="D4" s="15">
        <v>1</v>
      </c>
      <c r="E4" s="15"/>
      <c r="F4" s="15"/>
      <c r="G4" s="15"/>
      <c r="H4" s="15"/>
      <c r="I4" s="15"/>
      <c r="J4" s="15">
        <v>1</v>
      </c>
      <c r="K4" s="15"/>
      <c r="L4" s="15"/>
      <c r="M4" s="15">
        <f t="shared" ref="M4:M27" si="0">SUMPRODUCT(C$2:L$2,C4:L4)</f>
        <v>5.3239973895078041</v>
      </c>
      <c r="N4" s="15">
        <f t="shared" ref="N4:N27" si="1">EXP(-M4)</f>
        <v>4.8732345217551787E-3</v>
      </c>
      <c r="O4" s="15">
        <f>O$3</f>
        <v>4.8343734991685219</v>
      </c>
      <c r="P4" s="16">
        <f t="shared" ref="P4:P27" si="2">N4/O4</f>
        <v>1.0080384816343504E-3</v>
      </c>
      <c r="Q4" s="15">
        <f t="shared" ref="Q4:Q27" si="3">LN(P4)</f>
        <v>-6.8997489338370999</v>
      </c>
      <c r="R4" s="15"/>
      <c r="S4" s="15"/>
      <c r="T4" s="16">
        <f t="shared" ref="T4:T27" si="4">P4</f>
        <v>1.0080384816343504E-3</v>
      </c>
      <c r="U4" s="16">
        <f t="shared" ref="U4:U27" si="5">B4/SUM(B$3:B$27)</f>
        <v>2.9877502240812666E-4</v>
      </c>
      <c r="V4" s="15"/>
      <c r="W4" s="15"/>
      <c r="X4" s="15"/>
    </row>
    <row r="5" spans="1:24" s="14" customFormat="1" x14ac:dyDescent="0.25">
      <c r="A5" s="13" t="s">
        <v>2</v>
      </c>
      <c r="B5" s="14">
        <v>0</v>
      </c>
      <c r="C5" s="15">
        <v>1</v>
      </c>
      <c r="D5" s="15"/>
      <c r="E5" s="15"/>
      <c r="F5" s="15">
        <v>1</v>
      </c>
      <c r="G5" s="15"/>
      <c r="H5" s="15"/>
      <c r="I5" s="15"/>
      <c r="J5" s="15">
        <v>1</v>
      </c>
      <c r="K5" s="15"/>
      <c r="L5" s="15"/>
      <c r="M5" s="15">
        <f t="shared" si="0"/>
        <v>5.2096030917398446</v>
      </c>
      <c r="N5" s="15">
        <f t="shared" si="1"/>
        <v>5.4638419013041681E-3</v>
      </c>
      <c r="O5" s="15">
        <f t="shared" ref="O5:O27" si="6">O$3</f>
        <v>4.8343734991685219</v>
      </c>
      <c r="P5" s="16">
        <f t="shared" si="2"/>
        <v>1.1302068204378313E-3</v>
      </c>
      <c r="Q5" s="15">
        <f t="shared" si="3"/>
        <v>-6.7853546360691404</v>
      </c>
      <c r="R5" s="15"/>
      <c r="S5" s="15"/>
      <c r="T5" s="16">
        <f t="shared" si="4"/>
        <v>1.1302068204378313E-3</v>
      </c>
      <c r="U5" s="16">
        <f t="shared" si="5"/>
        <v>0</v>
      </c>
      <c r="V5" s="15"/>
      <c r="W5" s="15"/>
      <c r="X5" s="15"/>
    </row>
    <row r="6" spans="1:24" s="14" customFormat="1" x14ac:dyDescent="0.25">
      <c r="A6" s="13" t="s">
        <v>3</v>
      </c>
      <c r="B6" s="14">
        <v>500</v>
      </c>
      <c r="C6" s="15">
        <v>1</v>
      </c>
      <c r="D6" s="15"/>
      <c r="E6" s="15">
        <v>1</v>
      </c>
      <c r="F6" s="15"/>
      <c r="G6" s="15"/>
      <c r="H6" s="15"/>
      <c r="I6" s="15"/>
      <c r="J6" s="15"/>
      <c r="K6" s="15"/>
      <c r="L6" s="15"/>
      <c r="M6" s="15">
        <f t="shared" si="0"/>
        <v>0.94755007979147754</v>
      </c>
      <c r="N6" s="15">
        <f t="shared" si="1"/>
        <v>0.38768966968261975</v>
      </c>
      <c r="O6" s="15">
        <f t="shared" si="6"/>
        <v>4.8343734991685219</v>
      </c>
      <c r="P6" s="16">
        <f t="shared" si="2"/>
        <v>8.0194397422809732E-2</v>
      </c>
      <c r="Q6" s="15">
        <f t="shared" si="3"/>
        <v>-2.5233016241207729</v>
      </c>
      <c r="R6" s="15"/>
      <c r="S6" s="15"/>
      <c r="T6" s="16">
        <f t="shared" si="4"/>
        <v>8.0194397422809732E-2</v>
      </c>
      <c r="U6" s="16">
        <f t="shared" si="5"/>
        <v>4.9795837068021112E-2</v>
      </c>
      <c r="V6" s="15"/>
      <c r="W6" s="15"/>
      <c r="X6" s="15"/>
    </row>
    <row r="7" spans="1:24" s="18" customFormat="1" x14ac:dyDescent="0.25">
      <c r="A7" s="17" t="s">
        <v>4</v>
      </c>
      <c r="B7" s="18">
        <v>568</v>
      </c>
      <c r="C7" s="19">
        <v>1</v>
      </c>
      <c r="D7" s="19"/>
      <c r="E7" s="19"/>
      <c r="F7" s="19"/>
      <c r="G7" s="19">
        <v>1</v>
      </c>
      <c r="H7" s="19"/>
      <c r="I7" s="19"/>
      <c r="J7" s="19"/>
      <c r="K7" s="19"/>
      <c r="L7" s="19"/>
      <c r="M7" s="19">
        <f t="shared" si="0"/>
        <v>0.62924731837202508</v>
      </c>
      <c r="N7" s="19">
        <f t="shared" si="1"/>
        <v>0.5329928239731021</v>
      </c>
      <c r="O7" s="19">
        <f t="shared" si="6"/>
        <v>4.8343734991685219</v>
      </c>
      <c r="P7" s="20">
        <f t="shared" si="2"/>
        <v>0.11025065069233338</v>
      </c>
      <c r="Q7" s="19">
        <f t="shared" si="3"/>
        <v>-2.2049988627013204</v>
      </c>
      <c r="R7" s="19"/>
      <c r="S7" s="19"/>
      <c r="T7" s="20">
        <f t="shared" si="4"/>
        <v>0.11025065069233338</v>
      </c>
      <c r="U7" s="20">
        <f t="shared" si="5"/>
        <v>5.6568070909271982E-2</v>
      </c>
      <c r="V7" s="19"/>
      <c r="W7" s="19"/>
      <c r="X7" s="19"/>
    </row>
    <row r="8" spans="1:24" s="10" customFormat="1" x14ac:dyDescent="0.25">
      <c r="A8" s="9" t="s">
        <v>5</v>
      </c>
      <c r="B8" s="10">
        <v>639</v>
      </c>
      <c r="C8" s="11">
        <v>1</v>
      </c>
      <c r="D8" s="11">
        <v>1</v>
      </c>
      <c r="E8" s="11"/>
      <c r="F8" s="11"/>
      <c r="G8" s="11"/>
      <c r="H8" s="11"/>
      <c r="I8" s="11"/>
      <c r="J8" s="11"/>
      <c r="K8" s="11"/>
      <c r="L8" s="11"/>
      <c r="M8" s="11">
        <f t="shared" si="0"/>
        <v>1.1260510674921407</v>
      </c>
      <c r="N8" s="11">
        <f t="shared" si="1"/>
        <v>0.32431141496960353</v>
      </c>
      <c r="O8" s="11">
        <f t="shared" si="6"/>
        <v>4.8343734991685219</v>
      </c>
      <c r="P8" s="12">
        <f t="shared" si="2"/>
        <v>6.7084476411552144E-2</v>
      </c>
      <c r="Q8" s="11">
        <f t="shared" si="3"/>
        <v>-2.701802611821436</v>
      </c>
      <c r="R8" s="11"/>
      <c r="S8" s="11"/>
      <c r="T8" s="12">
        <f t="shared" si="4"/>
        <v>6.7084476411552144E-2</v>
      </c>
      <c r="U8" s="12">
        <f t="shared" si="5"/>
        <v>6.3639079772930984E-2</v>
      </c>
      <c r="V8" s="11"/>
      <c r="W8" s="11"/>
      <c r="X8" s="11"/>
    </row>
    <row r="9" spans="1:24" s="14" customFormat="1" x14ac:dyDescent="0.25">
      <c r="A9" s="13" t="s">
        <v>6</v>
      </c>
      <c r="B9" s="14">
        <v>587</v>
      </c>
      <c r="C9" s="15"/>
      <c r="D9" s="15">
        <v>2</v>
      </c>
      <c r="E9" s="15"/>
      <c r="F9" s="15"/>
      <c r="G9" s="15"/>
      <c r="H9" s="15">
        <v>-1</v>
      </c>
      <c r="I9" s="15"/>
      <c r="J9" s="15">
        <v>1</v>
      </c>
      <c r="K9" s="15"/>
      <c r="L9" s="15"/>
      <c r="M9" s="15">
        <f t="shared" si="0"/>
        <v>1.261705757290152</v>
      </c>
      <c r="N9" s="15">
        <f t="shared" si="1"/>
        <v>0.28317059400265715</v>
      </c>
      <c r="O9" s="15">
        <f t="shared" si="6"/>
        <v>4.8343734991685219</v>
      </c>
      <c r="P9" s="16">
        <f t="shared" si="2"/>
        <v>5.8574413841082099E-2</v>
      </c>
      <c r="Q9" s="15">
        <f t="shared" si="3"/>
        <v>-2.8374573016194473</v>
      </c>
      <c r="R9" s="15"/>
      <c r="S9" s="15"/>
      <c r="T9" s="16">
        <f t="shared" si="4"/>
        <v>5.8574413841082099E-2</v>
      </c>
      <c r="U9" s="16">
        <f t="shared" si="5"/>
        <v>5.8460312717856788E-2</v>
      </c>
      <c r="V9" s="15"/>
      <c r="W9" s="15"/>
      <c r="X9" s="15"/>
    </row>
    <row r="10" spans="1:24" s="14" customFormat="1" x14ac:dyDescent="0.25">
      <c r="A10" s="13" t="s">
        <v>7</v>
      </c>
      <c r="B10" s="14">
        <v>0</v>
      </c>
      <c r="C10" s="15"/>
      <c r="D10" s="15">
        <v>1</v>
      </c>
      <c r="E10" s="15"/>
      <c r="F10" s="15">
        <v>1</v>
      </c>
      <c r="G10" s="15"/>
      <c r="H10" s="15"/>
      <c r="I10" s="15"/>
      <c r="J10" s="15">
        <v>1</v>
      </c>
      <c r="K10" s="15">
        <v>1</v>
      </c>
      <c r="L10" s="15"/>
      <c r="M10" s="15">
        <f t="shared" si="0"/>
        <v>7.0495752556537541</v>
      </c>
      <c r="N10" s="15">
        <f t="shared" si="1"/>
        <v>8.6777746261223392E-4</v>
      </c>
      <c r="O10" s="15">
        <f t="shared" si="6"/>
        <v>4.8343734991685219</v>
      </c>
      <c r="P10" s="16">
        <f t="shared" si="2"/>
        <v>1.7950153474105497E-4</v>
      </c>
      <c r="Q10" s="15">
        <f t="shared" si="3"/>
        <v>-8.6253267999830499</v>
      </c>
      <c r="R10" s="15"/>
      <c r="S10" s="15"/>
      <c r="T10" s="16">
        <f t="shared" si="4"/>
        <v>1.7950153474105497E-4</v>
      </c>
      <c r="U10" s="16">
        <f t="shared" si="5"/>
        <v>0</v>
      </c>
      <c r="V10" s="15"/>
      <c r="W10" s="15"/>
      <c r="X10" s="15"/>
    </row>
    <row r="11" spans="1:24" s="14" customFormat="1" x14ac:dyDescent="0.25">
      <c r="A11" s="13" t="s">
        <v>8</v>
      </c>
      <c r="B11" s="14">
        <v>2</v>
      </c>
      <c r="C11" s="15"/>
      <c r="D11" s="15">
        <v>1</v>
      </c>
      <c r="E11" s="15">
        <v>1</v>
      </c>
      <c r="F11" s="15"/>
      <c r="G11" s="15"/>
      <c r="H11" s="15">
        <v>1</v>
      </c>
      <c r="I11" s="15"/>
      <c r="J11" s="15"/>
      <c r="K11" s="15"/>
      <c r="L11" s="15"/>
      <c r="M11" s="15">
        <f t="shared" si="0"/>
        <v>6.4916569483484352</v>
      </c>
      <c r="N11" s="15">
        <f t="shared" si="1"/>
        <v>1.5160349342173995E-3</v>
      </c>
      <c r="O11" s="15">
        <f t="shared" si="6"/>
        <v>4.8343734991685219</v>
      </c>
      <c r="P11" s="16">
        <f t="shared" si="2"/>
        <v>3.1359491244897542E-4</v>
      </c>
      <c r="Q11" s="15">
        <f t="shared" si="3"/>
        <v>-8.0674084926777301</v>
      </c>
      <c r="R11" s="15"/>
      <c r="S11" s="15"/>
      <c r="T11" s="16">
        <f t="shared" si="4"/>
        <v>3.1359491244897542E-4</v>
      </c>
      <c r="U11" s="16">
        <f t="shared" si="5"/>
        <v>1.9918334827208445E-4</v>
      </c>
      <c r="V11" s="15"/>
      <c r="W11" s="15"/>
      <c r="X11" s="15"/>
    </row>
    <row r="12" spans="1:24" s="18" customFormat="1" x14ac:dyDescent="0.25">
      <c r="A12" s="17" t="s">
        <v>9</v>
      </c>
      <c r="B12" s="18">
        <v>260</v>
      </c>
      <c r="C12" s="19"/>
      <c r="D12" s="19">
        <v>1</v>
      </c>
      <c r="E12" s="19"/>
      <c r="F12" s="19"/>
      <c r="G12" s="19">
        <v>1</v>
      </c>
      <c r="H12" s="19"/>
      <c r="I12" s="19"/>
      <c r="J12" s="19"/>
      <c r="K12" s="19">
        <v>1</v>
      </c>
      <c r="L12" s="19"/>
      <c r="M12" s="19">
        <f t="shared" si="0"/>
        <v>2.4692194822859346</v>
      </c>
      <c r="N12" s="19">
        <f t="shared" si="1"/>
        <v>8.4650904753944017E-2</v>
      </c>
      <c r="O12" s="19">
        <f t="shared" si="6"/>
        <v>4.8343734991685219</v>
      </c>
      <c r="P12" s="20">
        <f t="shared" si="2"/>
        <v>1.7510211978553864E-2</v>
      </c>
      <c r="Q12" s="19">
        <f t="shared" si="3"/>
        <v>-4.0449710266152303</v>
      </c>
      <c r="R12" s="19"/>
      <c r="S12" s="19"/>
      <c r="T12" s="20">
        <f t="shared" si="4"/>
        <v>1.7510211978553864E-2</v>
      </c>
      <c r="U12" s="20">
        <f t="shared" si="5"/>
        <v>2.589383527537098E-2</v>
      </c>
      <c r="V12" s="19"/>
      <c r="W12" s="19"/>
      <c r="X12" s="19"/>
    </row>
    <row r="13" spans="1:24" x14ac:dyDescent="0.25">
      <c r="A13" t="s">
        <v>10</v>
      </c>
      <c r="B13">
        <v>638</v>
      </c>
      <c r="C13" s="1">
        <v>1</v>
      </c>
      <c r="F13" s="1">
        <v>1</v>
      </c>
      <c r="M13" s="1">
        <f t="shared" si="0"/>
        <v>1.0116567697241818</v>
      </c>
      <c r="N13" s="1">
        <f t="shared" si="1"/>
        <v>0.36361605218702897</v>
      </c>
      <c r="O13" s="1">
        <f t="shared" si="6"/>
        <v>4.8343734991685219</v>
      </c>
      <c r="P13" s="6">
        <f t="shared" si="2"/>
        <v>7.5214720635376722E-2</v>
      </c>
      <c r="Q13" s="1">
        <f t="shared" si="3"/>
        <v>-2.5874083140534774</v>
      </c>
      <c r="T13" s="6">
        <f t="shared" si="4"/>
        <v>7.5214720635376722E-2</v>
      </c>
      <c r="U13" s="6">
        <f t="shared" si="5"/>
        <v>6.3539488098794936E-2</v>
      </c>
    </row>
    <row r="14" spans="1:24" x14ac:dyDescent="0.25">
      <c r="A14" t="s">
        <v>11</v>
      </c>
      <c r="B14">
        <v>153</v>
      </c>
      <c r="D14" s="1">
        <v>1</v>
      </c>
      <c r="F14" s="1">
        <v>1</v>
      </c>
      <c r="I14" s="1">
        <v>-1</v>
      </c>
      <c r="J14" s="1">
        <v>1</v>
      </c>
      <c r="K14" s="1">
        <v>1</v>
      </c>
      <c r="M14" s="1">
        <f t="shared" si="0"/>
        <v>2.4138940340975457</v>
      </c>
      <c r="N14" s="1">
        <f t="shared" si="1"/>
        <v>8.9466230826851206E-2</v>
      </c>
      <c r="O14" s="1">
        <f t="shared" si="6"/>
        <v>4.8343734991685219</v>
      </c>
      <c r="P14" s="6">
        <f t="shared" si="2"/>
        <v>1.8506271979655434E-2</v>
      </c>
      <c r="Q14" s="1">
        <f t="shared" si="3"/>
        <v>-3.989645578426841</v>
      </c>
      <c r="T14" s="6">
        <f t="shared" si="4"/>
        <v>1.8506271979655434E-2</v>
      </c>
      <c r="U14" s="6">
        <f t="shared" si="5"/>
        <v>1.5237526142814461E-2</v>
      </c>
    </row>
    <row r="15" spans="1:24" x14ac:dyDescent="0.25">
      <c r="A15" t="s">
        <v>12</v>
      </c>
      <c r="B15">
        <v>694</v>
      </c>
      <c r="F15" s="1">
        <v>2</v>
      </c>
      <c r="I15" s="1">
        <v>-1</v>
      </c>
      <c r="J15" s="1">
        <v>1</v>
      </c>
      <c r="M15" s="1">
        <f t="shared" si="0"/>
        <v>1.2004351905853303</v>
      </c>
      <c r="N15" s="1">
        <f t="shared" si="1"/>
        <v>0.30106316354439816</v>
      </c>
      <c r="O15" s="1">
        <f t="shared" si="6"/>
        <v>4.8343734991685219</v>
      </c>
      <c r="P15" s="6">
        <f t="shared" si="2"/>
        <v>6.2275528276038022E-2</v>
      </c>
      <c r="Q15" s="1">
        <f t="shared" si="3"/>
        <v>-2.7761867349146256</v>
      </c>
      <c r="T15" s="6">
        <f t="shared" si="4"/>
        <v>6.2275528276038022E-2</v>
      </c>
      <c r="U15" s="6">
        <f t="shared" si="5"/>
        <v>6.9116621850413312E-2</v>
      </c>
    </row>
    <row r="16" spans="1:24" x14ac:dyDescent="0.25">
      <c r="A16" t="s">
        <v>13</v>
      </c>
      <c r="B16">
        <v>23</v>
      </c>
      <c r="E16" s="1">
        <v>1</v>
      </c>
      <c r="F16" s="1">
        <v>1</v>
      </c>
      <c r="I16" s="1">
        <v>1</v>
      </c>
      <c r="K16" s="1">
        <v>1</v>
      </c>
      <c r="M16" s="1">
        <f t="shared" si="0"/>
        <v>7.3088091674936377</v>
      </c>
      <c r="N16" s="1">
        <f t="shared" si="1"/>
        <v>6.6961397556522387E-4</v>
      </c>
      <c r="O16" s="1">
        <f t="shared" si="6"/>
        <v>4.8343734991685219</v>
      </c>
      <c r="P16" s="6">
        <f t="shared" si="2"/>
        <v>1.3851101402909659E-4</v>
      </c>
      <c r="Q16" s="1">
        <f t="shared" si="3"/>
        <v>-8.8845607118229335</v>
      </c>
      <c r="T16" s="6">
        <f t="shared" si="4"/>
        <v>1.3851101402909659E-4</v>
      </c>
      <c r="U16" s="6">
        <f t="shared" si="5"/>
        <v>2.2906085051289712E-3</v>
      </c>
    </row>
    <row r="17" spans="1:24" x14ac:dyDescent="0.25">
      <c r="A17" t="s">
        <v>14</v>
      </c>
      <c r="B17">
        <v>20</v>
      </c>
      <c r="F17" s="1">
        <v>1</v>
      </c>
      <c r="G17" s="1">
        <v>1</v>
      </c>
      <c r="I17" s="1">
        <v>1</v>
      </c>
      <c r="M17" s="1">
        <f t="shared" si="0"/>
        <v>5.8914418603299286</v>
      </c>
      <c r="N17" s="1">
        <f t="shared" si="1"/>
        <v>2.7629899778184737E-3</v>
      </c>
      <c r="O17" s="1">
        <f t="shared" si="6"/>
        <v>4.8343734991685219</v>
      </c>
      <c r="P17" s="6">
        <f t="shared" si="2"/>
        <v>5.7153010173783398E-4</v>
      </c>
      <c r="Q17" s="1">
        <f t="shared" si="3"/>
        <v>-7.4671934046592243</v>
      </c>
      <c r="T17" s="6">
        <f t="shared" si="4"/>
        <v>5.7153010173783398E-4</v>
      </c>
      <c r="U17" s="6">
        <f t="shared" si="5"/>
        <v>1.9918334827208443E-3</v>
      </c>
    </row>
    <row r="18" spans="1:24" s="10" customFormat="1" x14ac:dyDescent="0.25">
      <c r="A18" s="9" t="s">
        <v>15</v>
      </c>
      <c r="B18" s="10">
        <v>1130</v>
      </c>
      <c r="C18" s="11">
        <v>1</v>
      </c>
      <c r="D18" s="11"/>
      <c r="E18" s="11">
        <v>1</v>
      </c>
      <c r="F18" s="11"/>
      <c r="G18" s="11"/>
      <c r="H18" s="11"/>
      <c r="I18" s="11"/>
      <c r="J18" s="11"/>
      <c r="K18" s="11"/>
      <c r="L18" s="11"/>
      <c r="M18" s="11">
        <f t="shared" si="0"/>
        <v>0.94755007979147754</v>
      </c>
      <c r="N18" s="11">
        <f t="shared" si="1"/>
        <v>0.38768966968261975</v>
      </c>
      <c r="O18" s="11">
        <f t="shared" si="6"/>
        <v>4.8343734991685219</v>
      </c>
      <c r="P18" s="12">
        <f t="shared" si="2"/>
        <v>8.0194397422809732E-2</v>
      </c>
      <c r="Q18" s="11">
        <f t="shared" si="3"/>
        <v>-2.5233016241207729</v>
      </c>
      <c r="R18" s="11"/>
      <c r="S18" s="11"/>
      <c r="T18" s="12">
        <f t="shared" si="4"/>
        <v>8.0194397422809732E-2</v>
      </c>
      <c r="U18" s="12">
        <f t="shared" si="5"/>
        <v>0.11253859177372771</v>
      </c>
      <c r="V18" s="11"/>
      <c r="W18" s="11"/>
      <c r="X18" s="11"/>
    </row>
    <row r="19" spans="1:24" s="14" customFormat="1" x14ac:dyDescent="0.25">
      <c r="A19" s="13" t="s">
        <v>16</v>
      </c>
      <c r="B19" s="14">
        <v>0</v>
      </c>
      <c r="C19" s="15"/>
      <c r="D19" s="15">
        <v>1</v>
      </c>
      <c r="E19" s="15">
        <v>1</v>
      </c>
      <c r="F19" s="15"/>
      <c r="G19" s="15"/>
      <c r="H19" s="15"/>
      <c r="I19" s="15"/>
      <c r="J19" s="15">
        <v>1</v>
      </c>
      <c r="K19" s="15"/>
      <c r="L19" s="15"/>
      <c r="M19" s="15">
        <f t="shared" si="0"/>
        <v>5.8864040199767942</v>
      </c>
      <c r="N19" s="15">
        <f t="shared" si="1"/>
        <v>2.7769446012928345E-3</v>
      </c>
      <c r="O19" s="15">
        <f t="shared" si="6"/>
        <v>4.8343734991685219</v>
      </c>
      <c r="P19" s="16">
        <f t="shared" si="2"/>
        <v>5.7441664401197993E-4</v>
      </c>
      <c r="Q19" s="15">
        <f t="shared" si="3"/>
        <v>-7.4621555643060899</v>
      </c>
      <c r="R19" s="15"/>
      <c r="S19" s="15"/>
      <c r="T19" s="16">
        <f t="shared" si="4"/>
        <v>5.7441664401197993E-4</v>
      </c>
      <c r="U19" s="16">
        <f t="shared" si="5"/>
        <v>0</v>
      </c>
      <c r="V19" s="15"/>
      <c r="W19" s="15"/>
      <c r="X19" s="15"/>
    </row>
    <row r="20" spans="1:24" s="14" customFormat="1" x14ac:dyDescent="0.25">
      <c r="A20" s="13" t="s">
        <v>17</v>
      </c>
      <c r="B20" s="14">
        <v>0</v>
      </c>
      <c r="C20" s="15"/>
      <c r="D20" s="15"/>
      <c r="E20" s="15">
        <v>1</v>
      </c>
      <c r="F20" s="15">
        <v>1</v>
      </c>
      <c r="G20" s="15"/>
      <c r="H20" s="15"/>
      <c r="I20" s="15"/>
      <c r="J20" s="15">
        <v>1</v>
      </c>
      <c r="K20" s="15">
        <v>1</v>
      </c>
      <c r="L20" s="15"/>
      <c r="M20" s="15">
        <f t="shared" si="0"/>
        <v>6.8710742679530918</v>
      </c>
      <c r="N20" s="15">
        <f t="shared" si="1"/>
        <v>1.0373620609983487E-3</v>
      </c>
      <c r="O20" s="15">
        <f t="shared" si="6"/>
        <v>4.8343734991685219</v>
      </c>
      <c r="P20" s="16">
        <f t="shared" si="2"/>
        <v>2.1458045415331846E-4</v>
      </c>
      <c r="Q20" s="15">
        <f t="shared" si="3"/>
        <v>-8.4468258122823876</v>
      </c>
      <c r="R20" s="15"/>
      <c r="S20" s="15"/>
      <c r="T20" s="16">
        <f t="shared" si="4"/>
        <v>2.1458045415331846E-4</v>
      </c>
      <c r="U20" s="16">
        <f t="shared" si="5"/>
        <v>0</v>
      </c>
      <c r="V20" s="15"/>
      <c r="W20" s="15"/>
      <c r="X20" s="15"/>
    </row>
    <row r="21" spans="1:24" s="14" customFormat="1" x14ac:dyDescent="0.25">
      <c r="A21" s="13" t="s">
        <v>18</v>
      </c>
      <c r="B21" s="14">
        <v>478</v>
      </c>
      <c r="C21" s="15"/>
      <c r="D21" s="15"/>
      <c r="E21" s="15">
        <v>2</v>
      </c>
      <c r="F21" s="15"/>
      <c r="G21" s="15"/>
      <c r="H21" s="15"/>
      <c r="I21" s="15"/>
      <c r="J21" s="15"/>
      <c r="K21" s="15"/>
      <c r="L21" s="15"/>
      <c r="M21" s="15">
        <f t="shared" si="0"/>
        <v>1.5099567102604678</v>
      </c>
      <c r="N21" s="15">
        <f t="shared" si="1"/>
        <v>0.2209195413017799</v>
      </c>
      <c r="O21" s="15">
        <f t="shared" si="6"/>
        <v>4.8343734991685219</v>
      </c>
      <c r="P21" s="16">
        <f t="shared" si="2"/>
        <v>4.5697656860765205E-2</v>
      </c>
      <c r="Q21" s="15">
        <f t="shared" si="3"/>
        <v>-3.0857082545897634</v>
      </c>
      <c r="R21" s="15"/>
      <c r="S21" s="15"/>
      <c r="T21" s="16">
        <f t="shared" si="4"/>
        <v>4.5697656860765205E-2</v>
      </c>
      <c r="U21" s="16">
        <f t="shared" si="5"/>
        <v>4.7604820237028188E-2</v>
      </c>
      <c r="V21" s="15"/>
      <c r="W21" s="15"/>
      <c r="X21" s="15"/>
    </row>
    <row r="22" spans="1:24" s="18" customFormat="1" x14ac:dyDescent="0.25">
      <c r="A22" s="17" t="s">
        <v>19</v>
      </c>
      <c r="B22" s="18">
        <v>175</v>
      </c>
      <c r="C22" s="19"/>
      <c r="D22" s="19"/>
      <c r="E22" s="19">
        <v>1</v>
      </c>
      <c r="F22" s="19"/>
      <c r="G22" s="19">
        <v>1</v>
      </c>
      <c r="H22" s="19"/>
      <c r="I22" s="19"/>
      <c r="J22" s="19"/>
      <c r="K22" s="19">
        <v>1</v>
      </c>
      <c r="L22" s="19"/>
      <c r="M22" s="19">
        <f t="shared" si="0"/>
        <v>2.2907184945852714</v>
      </c>
      <c r="N22" s="19">
        <f t="shared" si="1"/>
        <v>0.10119372858173185</v>
      </c>
      <c r="O22" s="19">
        <f t="shared" si="6"/>
        <v>4.8343734991685219</v>
      </c>
      <c r="P22" s="20">
        <f t="shared" si="2"/>
        <v>2.0932128764799919E-2</v>
      </c>
      <c r="Q22" s="19">
        <f t="shared" si="3"/>
        <v>-3.8664700389145668</v>
      </c>
      <c r="R22" s="19"/>
      <c r="S22" s="19"/>
      <c r="T22" s="20">
        <f t="shared" si="4"/>
        <v>2.0932128764799919E-2</v>
      </c>
      <c r="U22" s="20">
        <f t="shared" si="5"/>
        <v>1.7428542973807391E-2</v>
      </c>
      <c r="V22" s="19"/>
      <c r="W22" s="19"/>
      <c r="X22" s="19"/>
    </row>
    <row r="23" spans="1:24" s="10" customFormat="1" x14ac:dyDescent="0.25">
      <c r="A23" s="9" t="s">
        <v>20</v>
      </c>
      <c r="B23" s="10">
        <v>1737</v>
      </c>
      <c r="C23" s="11">
        <v>1</v>
      </c>
      <c r="D23" s="11"/>
      <c r="E23" s="11"/>
      <c r="F23" s="11"/>
      <c r="G23" s="11">
        <v>1</v>
      </c>
      <c r="H23" s="11"/>
      <c r="I23" s="11"/>
      <c r="J23" s="11"/>
      <c r="K23" s="11"/>
      <c r="L23" s="11"/>
      <c r="M23" s="11">
        <f t="shared" si="0"/>
        <v>0.62924731837202508</v>
      </c>
      <c r="N23" s="11">
        <f t="shared" si="1"/>
        <v>0.5329928239731021</v>
      </c>
      <c r="O23" s="11">
        <f t="shared" si="6"/>
        <v>4.8343734991685219</v>
      </c>
      <c r="P23" s="12">
        <f t="shared" si="2"/>
        <v>0.11025065069233338</v>
      </c>
      <c r="Q23" s="11">
        <f t="shared" si="3"/>
        <v>-2.2049988627013204</v>
      </c>
      <c r="R23" s="11"/>
      <c r="S23" s="11"/>
      <c r="T23" s="12">
        <f t="shared" si="4"/>
        <v>0.11025065069233338</v>
      </c>
      <c r="U23" s="12">
        <f t="shared" si="5"/>
        <v>0.17299073797430534</v>
      </c>
      <c r="V23" s="11"/>
      <c r="W23" s="11"/>
      <c r="X23" s="11"/>
    </row>
    <row r="24" spans="1:24" s="14" customFormat="1" x14ac:dyDescent="0.25">
      <c r="A24" s="13" t="s">
        <v>21</v>
      </c>
      <c r="B24" s="14">
        <v>4</v>
      </c>
      <c r="C24" s="15"/>
      <c r="D24" s="15">
        <v>1</v>
      </c>
      <c r="E24" s="15"/>
      <c r="F24" s="15"/>
      <c r="G24" s="15">
        <v>1</v>
      </c>
      <c r="H24" s="15"/>
      <c r="I24" s="15"/>
      <c r="J24" s="15">
        <v>1</v>
      </c>
      <c r="K24" s="15">
        <v>1</v>
      </c>
      <c r="L24" s="15"/>
      <c r="M24" s="15">
        <f t="shared" si="0"/>
        <v>6.6671658043015976</v>
      </c>
      <c r="N24" s="15">
        <f t="shared" si="1"/>
        <v>1.2719987404186625E-3</v>
      </c>
      <c r="O24" s="15">
        <f t="shared" si="6"/>
        <v>4.8343734991685219</v>
      </c>
      <c r="P24" s="16">
        <f t="shared" si="2"/>
        <v>2.6311552895891006E-4</v>
      </c>
      <c r="Q24" s="15">
        <f t="shared" si="3"/>
        <v>-8.2429173486308933</v>
      </c>
      <c r="R24" s="15"/>
      <c r="S24" s="15"/>
      <c r="T24" s="16">
        <f t="shared" si="4"/>
        <v>2.6311552895891006E-4</v>
      </c>
      <c r="U24" s="16">
        <f t="shared" si="5"/>
        <v>3.983666965441689E-4</v>
      </c>
      <c r="V24" s="15"/>
      <c r="W24" s="15"/>
      <c r="X24" s="15"/>
    </row>
    <row r="25" spans="1:24" s="14" customFormat="1" x14ac:dyDescent="0.25">
      <c r="A25" s="13" t="s">
        <v>22</v>
      </c>
      <c r="B25" s="14">
        <v>1</v>
      </c>
      <c r="C25" s="15"/>
      <c r="D25" s="15"/>
      <c r="E25" s="15"/>
      <c r="F25" s="15">
        <v>1</v>
      </c>
      <c r="G25" s="15">
        <v>1</v>
      </c>
      <c r="H25" s="15"/>
      <c r="I25" s="15"/>
      <c r="J25" s="15">
        <v>1</v>
      </c>
      <c r="K25" s="15"/>
      <c r="L25" s="15"/>
      <c r="M25" s="15">
        <f t="shared" si="0"/>
        <v>5.4537069607893827</v>
      </c>
      <c r="N25" s="15">
        <f t="shared" si="1"/>
        <v>4.2804079402437275E-3</v>
      </c>
      <c r="O25" s="15">
        <f t="shared" si="6"/>
        <v>4.8343734991685219</v>
      </c>
      <c r="P25" s="16">
        <f t="shared" si="2"/>
        <v>8.8541109638713841E-4</v>
      </c>
      <c r="Q25" s="15">
        <f t="shared" si="3"/>
        <v>-7.0294585051186784</v>
      </c>
      <c r="R25" s="15"/>
      <c r="S25" s="15"/>
      <c r="T25" s="16">
        <f t="shared" si="4"/>
        <v>8.8541109638713841E-4</v>
      </c>
      <c r="U25" s="16">
        <f t="shared" si="5"/>
        <v>9.9591674136042225E-5</v>
      </c>
      <c r="V25" s="15"/>
      <c r="W25" s="15"/>
      <c r="X25" s="15"/>
    </row>
    <row r="26" spans="1:24" s="14" customFormat="1" x14ac:dyDescent="0.25">
      <c r="A26" s="13" t="s">
        <v>23</v>
      </c>
      <c r="B26" s="14">
        <v>175</v>
      </c>
      <c r="C26" s="15"/>
      <c r="D26" s="15"/>
      <c r="E26" s="15">
        <v>1</v>
      </c>
      <c r="F26" s="15"/>
      <c r="G26" s="15">
        <v>1</v>
      </c>
      <c r="H26" s="15"/>
      <c r="I26" s="15"/>
      <c r="J26" s="15"/>
      <c r="K26" s="15">
        <v>1</v>
      </c>
      <c r="L26" s="15"/>
      <c r="M26" s="15">
        <f t="shared" si="0"/>
        <v>2.2907184945852714</v>
      </c>
      <c r="N26" s="15">
        <f t="shared" si="1"/>
        <v>0.10119372858173185</v>
      </c>
      <c r="O26" s="15">
        <f t="shared" si="6"/>
        <v>4.8343734991685219</v>
      </c>
      <c r="P26" s="16">
        <f t="shared" si="2"/>
        <v>2.0932128764799919E-2</v>
      </c>
      <c r="Q26" s="15">
        <f t="shared" si="3"/>
        <v>-3.8664700389145668</v>
      </c>
      <c r="R26" s="15"/>
      <c r="S26" s="15"/>
      <c r="T26" s="16">
        <f t="shared" si="4"/>
        <v>2.0932128764799919E-2</v>
      </c>
      <c r="U26" s="16">
        <f t="shared" si="5"/>
        <v>1.7428542973807391E-2</v>
      </c>
      <c r="V26" s="15"/>
      <c r="W26" s="15"/>
      <c r="X26" s="15"/>
    </row>
    <row r="27" spans="1:24" s="18" customFormat="1" x14ac:dyDescent="0.25">
      <c r="A27" s="17" t="s">
        <v>24</v>
      </c>
      <c r="B27" s="18">
        <v>811</v>
      </c>
      <c r="C27" s="19"/>
      <c r="D27" s="19"/>
      <c r="E27" s="19"/>
      <c r="F27" s="19"/>
      <c r="G27" s="19">
        <v>2</v>
      </c>
      <c r="H27" s="19"/>
      <c r="I27" s="19"/>
      <c r="J27" s="19"/>
      <c r="K27" s="19"/>
      <c r="L27" s="19"/>
      <c r="M27" s="19">
        <f t="shared" si="0"/>
        <v>0.8733511874215627</v>
      </c>
      <c r="N27" s="19">
        <f t="shared" si="1"/>
        <v>0.41754991396856467</v>
      </c>
      <c r="O27" s="19">
        <f t="shared" si="6"/>
        <v>4.8343734991685219</v>
      </c>
      <c r="P27" s="20">
        <f t="shared" si="2"/>
        <v>8.6371049742097986E-2</v>
      </c>
      <c r="Q27" s="19">
        <f t="shared" si="3"/>
        <v>-2.449102731750858</v>
      </c>
      <c r="R27" s="19"/>
      <c r="S27" s="19"/>
      <c r="T27" s="20">
        <f t="shared" si="4"/>
        <v>8.6371049742097986E-2</v>
      </c>
      <c r="U27" s="20">
        <f t="shared" si="5"/>
        <v>8.0768847724330239E-2</v>
      </c>
      <c r="V27" s="19"/>
      <c r="W27" s="19"/>
      <c r="X27" s="19"/>
    </row>
    <row r="30" spans="1:24" x14ac:dyDescent="0.25">
      <c r="S30" s="8"/>
    </row>
    <row r="31" spans="1:24" x14ac:dyDescent="0.25">
      <c r="R31" s="1">
        <v>-29583.661056079771</v>
      </c>
      <c r="S31" s="8" t="s">
        <v>39</v>
      </c>
    </row>
    <row r="32" spans="1:24" x14ac:dyDescent="0.25">
      <c r="S32" s="8"/>
    </row>
    <row r="33" spans="18:19" x14ac:dyDescent="0.25">
      <c r="S33" s="8"/>
    </row>
    <row r="34" spans="18:19" x14ac:dyDescent="0.25">
      <c r="R34" s="1">
        <v>-28780.974349751868</v>
      </c>
      <c r="S34" s="8" t="s">
        <v>40</v>
      </c>
    </row>
    <row r="35" spans="18:19" x14ac:dyDescent="0.25">
      <c r="R35" s="1">
        <f>R34-R31</f>
        <v>802.68670632790236</v>
      </c>
      <c r="S35" s="8" t="s">
        <v>43</v>
      </c>
    </row>
    <row r="36" spans="18:19" x14ac:dyDescent="0.25">
      <c r="R36" s="1">
        <f>CHIDIST(2*R35,1)</f>
        <v>0</v>
      </c>
      <c r="S36" s="8" t="s">
        <v>34</v>
      </c>
    </row>
    <row r="37" spans="18:19" x14ac:dyDescent="0.25">
      <c r="R37" s="1">
        <v>-27689.001538775145</v>
      </c>
      <c r="S37" s="8" t="s">
        <v>42</v>
      </c>
    </row>
    <row r="38" spans="18:19" x14ac:dyDescent="0.25">
      <c r="R38" s="1">
        <f>R37-R34</f>
        <v>1091.9728109767238</v>
      </c>
      <c r="S38" s="8" t="s">
        <v>43</v>
      </c>
    </row>
    <row r="39" spans="18:19" x14ac:dyDescent="0.25">
      <c r="R39" s="1">
        <f>CHIDIST(2*R38,1)</f>
        <v>0</v>
      </c>
      <c r="S39" s="8" t="s">
        <v>34</v>
      </c>
    </row>
    <row r="40" spans="18:19" x14ac:dyDescent="0.25">
      <c r="R40" s="1">
        <v>-27650.037442165067</v>
      </c>
      <c r="S40" s="8" t="s">
        <v>41</v>
      </c>
    </row>
    <row r="41" spans="18:19" x14ac:dyDescent="0.25">
      <c r="R41" s="1">
        <f>R40-R37</f>
        <v>38.964096610077831</v>
      </c>
      <c r="S41" s="8" t="s">
        <v>43</v>
      </c>
    </row>
    <row r="42" spans="18:19" x14ac:dyDescent="0.25">
      <c r="R42" s="1">
        <f>CHIDIST(2*R41,1)</f>
        <v>1.0685528300863628E-18</v>
      </c>
      <c r="S42" s="8" t="s">
        <v>34</v>
      </c>
    </row>
    <row r="43" spans="18:19" x14ac:dyDescent="0.25">
      <c r="R43" s="1">
        <v>-26268.369590093822</v>
      </c>
      <c r="S43" s="8" t="s">
        <v>44</v>
      </c>
    </row>
    <row r="44" spans="18:19" x14ac:dyDescent="0.25">
      <c r="R44" s="1">
        <f>R43-R40</f>
        <v>1381.6678520712449</v>
      </c>
      <c r="S44" s="8" t="s">
        <v>43</v>
      </c>
    </row>
    <row r="45" spans="18:19" x14ac:dyDescent="0.25">
      <c r="R45" s="1">
        <f>CHIDIST(2*R44,1)</f>
        <v>0</v>
      </c>
      <c r="S45" s="8" t="s">
        <v>34</v>
      </c>
    </row>
    <row r="46" spans="18:19" x14ac:dyDescent="0.25">
      <c r="R46" s="1">
        <v>-25901.642476419143</v>
      </c>
      <c r="S46" s="8" t="s">
        <v>45</v>
      </c>
    </row>
    <row r="47" spans="18:19" x14ac:dyDescent="0.25">
      <c r="R47" s="1">
        <f>R46-R43</f>
        <v>366.72711367467855</v>
      </c>
      <c r="S47" s="8" t="s">
        <v>43</v>
      </c>
    </row>
    <row r="48" spans="18:19" x14ac:dyDescent="0.25">
      <c r="R48" s="1">
        <f>CHIDIST(2*R47,1)</f>
        <v>1.5889184316575768E-161</v>
      </c>
      <c r="S48" s="8" t="s">
        <v>34</v>
      </c>
    </row>
    <row r="49" spans="19:19" x14ac:dyDescent="0.25">
      <c r="S49" s="8"/>
    </row>
    <row r="50" spans="19:19" x14ac:dyDescent="0.25">
      <c r="S50" s="8"/>
    </row>
    <row r="51" spans="19:19" x14ac:dyDescent="0.25">
      <c r="S51" s="8"/>
    </row>
    <row r="52" spans="19:19" x14ac:dyDescent="0.25">
      <c r="S52" s="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tabSelected="1" workbookViewId="0">
      <selection activeCell="Z33" sqref="Z33"/>
    </sheetView>
  </sheetViews>
  <sheetFormatPr defaultRowHeight="15" x14ac:dyDescent="0.25"/>
  <cols>
    <col min="3" max="7" width="4.5703125" style="1" bestFit="1" customWidth="1"/>
    <col min="8" max="8" width="18" style="1" bestFit="1" customWidth="1"/>
    <col min="9" max="9" width="23.7109375" style="1" customWidth="1"/>
    <col min="10" max="10" width="12.5703125" style="1" bestFit="1" customWidth="1"/>
    <col min="11" max="11" width="12.5703125" style="1" customWidth="1"/>
    <col min="12" max="12" width="5.85546875" style="1" bestFit="1" customWidth="1"/>
    <col min="13" max="15" width="9.140625" style="1"/>
    <col min="16" max="16" width="9.140625" style="6"/>
    <col min="17" max="19" width="9.140625" style="1"/>
    <col min="20" max="21" width="9.140625" style="6"/>
    <col min="22" max="24" width="9.140625" style="1"/>
  </cols>
  <sheetData>
    <row r="1" spans="1:24" x14ac:dyDescent="0.25"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L1" s="1" t="s">
        <v>30</v>
      </c>
    </row>
    <row r="2" spans="1:24" s="2" customFormat="1" x14ac:dyDescent="0.25">
      <c r="C2" s="5">
        <v>7.9697866750207402E-2</v>
      </c>
      <c r="D2" s="5">
        <v>1.367442776462199</v>
      </c>
      <c r="E2" s="5">
        <v>1.0861570238664722</v>
      </c>
      <c r="F2" s="5">
        <v>1.3728263663865825</v>
      </c>
      <c r="G2" s="5">
        <v>0.65392403992589265</v>
      </c>
      <c r="H2" s="5"/>
      <c r="I2" s="5"/>
      <c r="J2" s="5"/>
      <c r="K2" s="5"/>
      <c r="L2" s="5">
        <v>0</v>
      </c>
      <c r="M2" s="4" t="s">
        <v>31</v>
      </c>
      <c r="N2" s="4" t="s">
        <v>32</v>
      </c>
      <c r="O2" s="4" t="s">
        <v>33</v>
      </c>
      <c r="P2" s="7" t="s">
        <v>34</v>
      </c>
      <c r="Q2" s="4" t="s">
        <v>35</v>
      </c>
      <c r="R2" s="4" t="s">
        <v>36</v>
      </c>
      <c r="S2" s="3"/>
      <c r="T2" s="7" t="s">
        <v>37</v>
      </c>
      <c r="U2" s="7" t="s">
        <v>38</v>
      </c>
      <c r="V2" s="3"/>
      <c r="W2" s="3"/>
      <c r="X2" s="3"/>
    </row>
    <row r="3" spans="1:24" s="10" customFormat="1" x14ac:dyDescent="0.25">
      <c r="A3" s="9" t="s">
        <v>0</v>
      </c>
      <c r="B3" s="10">
        <v>1443</v>
      </c>
      <c r="C3" s="11">
        <v>2</v>
      </c>
      <c r="D3" s="11"/>
      <c r="E3" s="11"/>
      <c r="F3" s="11"/>
      <c r="G3" s="11"/>
      <c r="H3" s="11"/>
      <c r="I3" s="11"/>
      <c r="J3" s="11"/>
      <c r="K3" s="11"/>
      <c r="L3" s="11"/>
      <c r="M3" s="11">
        <f>SUMPRODUCT(C$2:L$2,C3:L3)</f>
        <v>0.1593957335004148</v>
      </c>
      <c r="N3" s="11">
        <f>EXP(-M3)</f>
        <v>0.85265886651709466</v>
      </c>
      <c r="O3" s="11">
        <f>SUM(N3:N27)</f>
        <v>5.2397727019057116</v>
      </c>
      <c r="P3" s="12">
        <f>N3/O3</f>
        <v>0.16272821647530275</v>
      </c>
      <c r="Q3" s="11">
        <f>LN(P3)</f>
        <v>-1.8156738533936247</v>
      </c>
      <c r="R3" s="21">
        <f>SUMPRODUCT(B3:B27,Q3:Q27)</f>
        <v>-29583.661056072087</v>
      </c>
      <c r="S3" s="11"/>
      <c r="T3" s="12">
        <f>P3</f>
        <v>0.16272821647530275</v>
      </c>
      <c r="U3" s="12">
        <f>B3/SUM(B$3:B$27)</f>
        <v>0.14371078577830892</v>
      </c>
      <c r="V3" s="11"/>
      <c r="W3" s="11"/>
      <c r="X3" s="11"/>
    </row>
    <row r="4" spans="1:24" s="14" customFormat="1" x14ac:dyDescent="0.25">
      <c r="A4" s="13" t="s">
        <v>1</v>
      </c>
      <c r="B4" s="14">
        <v>3</v>
      </c>
      <c r="C4" s="15">
        <v>1</v>
      </c>
      <c r="D4" s="15">
        <v>1</v>
      </c>
      <c r="E4" s="15"/>
      <c r="F4" s="15"/>
      <c r="G4" s="15"/>
      <c r="H4" s="15"/>
      <c r="I4" s="15"/>
      <c r="J4" s="15"/>
      <c r="K4" s="15"/>
      <c r="L4" s="15"/>
      <c r="M4" s="15">
        <f t="shared" ref="M4:M27" si="0">SUMPRODUCT(C$2:L$2,C4:L4)</f>
        <v>1.4471406432124065</v>
      </c>
      <c r="N4" s="15">
        <f t="shared" ref="N4:N27" si="1">EXP(-M4)</f>
        <v>0.23524196806793951</v>
      </c>
      <c r="O4" s="15">
        <f>O$3</f>
        <v>5.2397727019057116</v>
      </c>
      <c r="P4" s="16">
        <f t="shared" ref="P4:P27" si="2">N4/O4</f>
        <v>4.4895452808932292E-2</v>
      </c>
      <c r="Q4" s="15">
        <f t="shared" ref="Q4:Q27" si="3">LN(P4)</f>
        <v>-3.1034187631056165</v>
      </c>
      <c r="R4" s="15"/>
      <c r="S4" s="15"/>
      <c r="T4" s="16">
        <f t="shared" ref="T4:T27" si="4">P4</f>
        <v>4.4895452808932292E-2</v>
      </c>
      <c r="U4" s="16">
        <f t="shared" ref="U4:U27" si="5">B4/SUM(B$3:B$27)</f>
        <v>2.9877502240812666E-4</v>
      </c>
      <c r="V4" s="15"/>
      <c r="W4" s="15"/>
      <c r="X4" s="15"/>
    </row>
    <row r="5" spans="1:24" s="14" customFormat="1" x14ac:dyDescent="0.25">
      <c r="A5" s="13" t="s">
        <v>2</v>
      </c>
      <c r="B5" s="14">
        <v>0</v>
      </c>
      <c r="C5" s="15">
        <v>1</v>
      </c>
      <c r="D5" s="15"/>
      <c r="E5" s="15"/>
      <c r="F5" s="15">
        <v>1</v>
      </c>
      <c r="G5" s="15"/>
      <c r="H5" s="15"/>
      <c r="I5" s="15"/>
      <c r="J5" s="15"/>
      <c r="K5" s="15"/>
      <c r="L5" s="15"/>
      <c r="M5" s="15">
        <f t="shared" si="0"/>
        <v>1.4525242331367898</v>
      </c>
      <c r="N5" s="15">
        <f t="shared" si="1"/>
        <v>0.23397892468324513</v>
      </c>
      <c r="O5" s="15">
        <f t="shared" ref="O5:O27" si="6">O$3</f>
        <v>5.2397727019057116</v>
      </c>
      <c r="P5" s="16">
        <f t="shared" si="2"/>
        <v>4.465440353894487E-2</v>
      </c>
      <c r="Q5" s="15">
        <f t="shared" si="3"/>
        <v>-3.1088023530299997</v>
      </c>
      <c r="R5" s="15"/>
      <c r="S5" s="15"/>
      <c r="T5" s="16">
        <f t="shared" si="4"/>
        <v>4.465440353894487E-2</v>
      </c>
      <c r="U5" s="16">
        <f t="shared" si="5"/>
        <v>0</v>
      </c>
      <c r="V5" s="15"/>
      <c r="W5" s="15"/>
      <c r="X5" s="15"/>
    </row>
    <row r="6" spans="1:24" s="14" customFormat="1" x14ac:dyDescent="0.25">
      <c r="A6" s="13" t="s">
        <v>3</v>
      </c>
      <c r="B6" s="14">
        <v>500</v>
      </c>
      <c r="C6" s="15">
        <v>1</v>
      </c>
      <c r="D6" s="15"/>
      <c r="E6" s="15">
        <v>1</v>
      </c>
      <c r="F6" s="15"/>
      <c r="G6" s="15"/>
      <c r="H6" s="15"/>
      <c r="I6" s="15"/>
      <c r="J6" s="15"/>
      <c r="K6" s="15"/>
      <c r="L6" s="15"/>
      <c r="M6" s="15">
        <f t="shared" si="0"/>
        <v>1.1658548906166795</v>
      </c>
      <c r="N6" s="15">
        <f t="shared" si="1"/>
        <v>0.31165611622573347</v>
      </c>
      <c r="O6" s="15">
        <f t="shared" si="6"/>
        <v>5.2397727019057116</v>
      </c>
      <c r="P6" s="16">
        <f t="shared" si="2"/>
        <v>5.9478938105918942E-2</v>
      </c>
      <c r="Q6" s="15">
        <f t="shared" si="3"/>
        <v>-2.8221330105098894</v>
      </c>
      <c r="R6" s="15"/>
      <c r="S6" s="15"/>
      <c r="T6" s="16">
        <f t="shared" si="4"/>
        <v>5.9478938105918942E-2</v>
      </c>
      <c r="U6" s="16">
        <f t="shared" si="5"/>
        <v>4.9795837068021112E-2</v>
      </c>
      <c r="V6" s="15"/>
      <c r="W6" s="15"/>
      <c r="X6" s="15"/>
    </row>
    <row r="7" spans="1:24" s="18" customFormat="1" x14ac:dyDescent="0.25">
      <c r="A7" s="17" t="s">
        <v>4</v>
      </c>
      <c r="B7" s="18">
        <v>568</v>
      </c>
      <c r="C7" s="19">
        <v>1</v>
      </c>
      <c r="D7" s="19"/>
      <c r="E7" s="19"/>
      <c r="F7" s="19"/>
      <c r="G7" s="19">
        <v>1</v>
      </c>
      <c r="H7" s="19"/>
      <c r="I7" s="19"/>
      <c r="J7" s="19"/>
      <c r="K7" s="19"/>
      <c r="L7" s="19"/>
      <c r="M7" s="19">
        <f t="shared" si="0"/>
        <v>0.73362190667610006</v>
      </c>
      <c r="N7" s="19">
        <f t="shared" si="1"/>
        <v>0.48016671778020148</v>
      </c>
      <c r="O7" s="19">
        <f t="shared" si="6"/>
        <v>5.2397727019057116</v>
      </c>
      <c r="P7" s="20">
        <f t="shared" si="2"/>
        <v>9.1638844869275385E-2</v>
      </c>
      <c r="Q7" s="19">
        <f t="shared" si="3"/>
        <v>-2.3899000265693098</v>
      </c>
      <c r="R7" s="19"/>
      <c r="S7" s="19"/>
      <c r="T7" s="20">
        <f t="shared" si="4"/>
        <v>9.1638844869275385E-2</v>
      </c>
      <c r="U7" s="20">
        <f t="shared" si="5"/>
        <v>5.6568070909271982E-2</v>
      </c>
      <c r="V7" s="19"/>
      <c r="W7" s="19"/>
      <c r="X7" s="19"/>
    </row>
    <row r="8" spans="1:24" s="10" customFormat="1" x14ac:dyDescent="0.25">
      <c r="A8" s="9" t="s">
        <v>5</v>
      </c>
      <c r="B8" s="10">
        <v>639</v>
      </c>
      <c r="C8" s="11">
        <v>1</v>
      </c>
      <c r="D8" s="11">
        <v>1</v>
      </c>
      <c r="E8" s="11"/>
      <c r="F8" s="11"/>
      <c r="G8" s="11"/>
      <c r="H8" s="11"/>
      <c r="I8" s="11"/>
      <c r="J8" s="11"/>
      <c r="K8" s="11"/>
      <c r="L8" s="11"/>
      <c r="M8" s="11">
        <f t="shared" si="0"/>
        <v>1.4471406432124065</v>
      </c>
      <c r="N8" s="11">
        <f t="shared" si="1"/>
        <v>0.23524196806793951</v>
      </c>
      <c r="O8" s="11">
        <f t="shared" si="6"/>
        <v>5.2397727019057116</v>
      </c>
      <c r="P8" s="12">
        <f t="shared" si="2"/>
        <v>4.4895452808932292E-2</v>
      </c>
      <c r="Q8" s="11">
        <f t="shared" si="3"/>
        <v>-3.1034187631056165</v>
      </c>
      <c r="R8" s="11"/>
      <c r="S8" s="11"/>
      <c r="T8" s="12">
        <f t="shared" si="4"/>
        <v>4.4895452808932292E-2</v>
      </c>
      <c r="U8" s="12">
        <f t="shared" si="5"/>
        <v>6.3639079772930984E-2</v>
      </c>
      <c r="V8" s="11"/>
      <c r="W8" s="11"/>
      <c r="X8" s="11"/>
    </row>
    <row r="9" spans="1:24" s="14" customFormat="1" x14ac:dyDescent="0.25">
      <c r="A9" s="13" t="s">
        <v>6</v>
      </c>
      <c r="B9" s="14">
        <v>587</v>
      </c>
      <c r="C9" s="15"/>
      <c r="D9" s="15">
        <v>2</v>
      </c>
      <c r="E9" s="15"/>
      <c r="F9" s="15"/>
      <c r="G9" s="15"/>
      <c r="H9" s="15"/>
      <c r="I9" s="15"/>
      <c r="J9" s="15"/>
      <c r="K9" s="15"/>
      <c r="L9" s="15"/>
      <c r="M9" s="15">
        <f t="shared" si="0"/>
        <v>2.7348855529243981</v>
      </c>
      <c r="N9" s="15">
        <f t="shared" si="1"/>
        <v>6.4901434458217777E-2</v>
      </c>
      <c r="O9" s="15">
        <f t="shared" si="6"/>
        <v>5.2397727019057116</v>
      </c>
      <c r="P9" s="16">
        <f t="shared" si="2"/>
        <v>1.2386307221802397E-2</v>
      </c>
      <c r="Q9" s="15">
        <f t="shared" si="3"/>
        <v>-4.3911636728176076</v>
      </c>
      <c r="R9" s="15"/>
      <c r="S9" s="15"/>
      <c r="T9" s="16">
        <f t="shared" si="4"/>
        <v>1.2386307221802397E-2</v>
      </c>
      <c r="U9" s="16">
        <f t="shared" si="5"/>
        <v>5.8460312717856788E-2</v>
      </c>
      <c r="V9" s="15"/>
      <c r="W9" s="15"/>
      <c r="X9" s="15"/>
    </row>
    <row r="10" spans="1:24" s="14" customFormat="1" x14ac:dyDescent="0.25">
      <c r="A10" s="13" t="s">
        <v>7</v>
      </c>
      <c r="B10" s="14">
        <v>0</v>
      </c>
      <c r="C10" s="15"/>
      <c r="D10" s="15">
        <v>1</v>
      </c>
      <c r="E10" s="15"/>
      <c r="F10" s="15">
        <v>1</v>
      </c>
      <c r="G10" s="15"/>
      <c r="H10" s="15"/>
      <c r="I10" s="15"/>
      <c r="J10" s="15"/>
      <c r="K10" s="15"/>
      <c r="L10" s="15"/>
      <c r="M10" s="15">
        <f t="shared" si="0"/>
        <v>2.7402691428487813</v>
      </c>
      <c r="N10" s="15">
        <f t="shared" si="1"/>
        <v>6.4552970584518365E-2</v>
      </c>
      <c r="O10" s="15">
        <f t="shared" si="6"/>
        <v>5.2397727019057116</v>
      </c>
      <c r="P10" s="16">
        <f t="shared" si="2"/>
        <v>1.2319803597785907E-2</v>
      </c>
      <c r="Q10" s="15">
        <f t="shared" si="3"/>
        <v>-4.3965472627419908</v>
      </c>
      <c r="R10" s="15"/>
      <c r="S10" s="15"/>
      <c r="T10" s="16">
        <f t="shared" si="4"/>
        <v>1.2319803597785907E-2</v>
      </c>
      <c r="U10" s="16">
        <f t="shared" si="5"/>
        <v>0</v>
      </c>
      <c r="V10" s="15"/>
      <c r="W10" s="15"/>
      <c r="X10" s="15"/>
    </row>
    <row r="11" spans="1:24" s="14" customFormat="1" x14ac:dyDescent="0.25">
      <c r="A11" s="13" t="s">
        <v>8</v>
      </c>
      <c r="B11" s="14">
        <v>2</v>
      </c>
      <c r="C11" s="15"/>
      <c r="D11" s="15">
        <v>1</v>
      </c>
      <c r="E11" s="15">
        <v>1</v>
      </c>
      <c r="F11" s="15"/>
      <c r="G11" s="15"/>
      <c r="H11" s="15"/>
      <c r="I11" s="15"/>
      <c r="J11" s="15"/>
      <c r="K11" s="15"/>
      <c r="L11" s="15"/>
      <c r="M11" s="15">
        <f t="shared" si="0"/>
        <v>2.4535998003286714</v>
      </c>
      <c r="N11" s="15">
        <f t="shared" si="1"/>
        <v>8.5983505268436872E-2</v>
      </c>
      <c r="O11" s="15">
        <f t="shared" si="6"/>
        <v>5.2397727019057116</v>
      </c>
      <c r="P11" s="16">
        <f t="shared" si="2"/>
        <v>1.6409777706037625E-2</v>
      </c>
      <c r="Q11" s="15">
        <f t="shared" si="3"/>
        <v>-4.1098779202218809</v>
      </c>
      <c r="R11" s="15"/>
      <c r="S11" s="15"/>
      <c r="T11" s="16">
        <f t="shared" si="4"/>
        <v>1.6409777706037625E-2</v>
      </c>
      <c r="U11" s="16">
        <f t="shared" si="5"/>
        <v>1.9918334827208445E-4</v>
      </c>
      <c r="V11" s="15"/>
      <c r="W11" s="15"/>
      <c r="X11" s="15"/>
    </row>
    <row r="12" spans="1:24" s="18" customFormat="1" x14ac:dyDescent="0.25">
      <c r="A12" s="17" t="s">
        <v>9</v>
      </c>
      <c r="B12" s="18">
        <v>260</v>
      </c>
      <c r="C12" s="19"/>
      <c r="D12" s="19">
        <v>1</v>
      </c>
      <c r="E12" s="19"/>
      <c r="F12" s="19"/>
      <c r="G12" s="19">
        <v>1</v>
      </c>
      <c r="H12" s="19"/>
      <c r="I12" s="19"/>
      <c r="J12" s="19"/>
      <c r="K12" s="19"/>
      <c r="L12" s="19"/>
      <c r="M12" s="19">
        <f t="shared" si="0"/>
        <v>2.0213668163880918</v>
      </c>
      <c r="N12" s="19">
        <f t="shared" si="1"/>
        <v>0.13247427327265454</v>
      </c>
      <c r="O12" s="19">
        <f t="shared" si="6"/>
        <v>5.2397727019057116</v>
      </c>
      <c r="P12" s="20">
        <f t="shared" si="2"/>
        <v>2.5282446550491302E-2</v>
      </c>
      <c r="Q12" s="19">
        <f t="shared" si="3"/>
        <v>-3.6776449362813017</v>
      </c>
      <c r="R12" s="19"/>
      <c r="S12" s="19"/>
      <c r="T12" s="20">
        <f t="shared" si="4"/>
        <v>2.5282446550491302E-2</v>
      </c>
      <c r="U12" s="20">
        <f t="shared" si="5"/>
        <v>2.589383527537098E-2</v>
      </c>
      <c r="V12" s="19"/>
      <c r="W12" s="19"/>
      <c r="X12" s="19"/>
    </row>
    <row r="13" spans="1:24" x14ac:dyDescent="0.25">
      <c r="A13" t="s">
        <v>10</v>
      </c>
      <c r="B13">
        <v>638</v>
      </c>
      <c r="C13" s="1">
        <v>1</v>
      </c>
      <c r="F13" s="1">
        <v>1</v>
      </c>
      <c r="M13" s="1">
        <f t="shared" si="0"/>
        <v>1.4525242331367898</v>
      </c>
      <c r="N13" s="1">
        <f t="shared" si="1"/>
        <v>0.23397892468324513</v>
      </c>
      <c r="O13" s="1">
        <f t="shared" si="6"/>
        <v>5.2397727019057116</v>
      </c>
      <c r="P13" s="6">
        <f t="shared" si="2"/>
        <v>4.465440353894487E-2</v>
      </c>
      <c r="Q13" s="1">
        <f t="shared" si="3"/>
        <v>-3.1088023530299997</v>
      </c>
      <c r="T13" s="6">
        <f t="shared" si="4"/>
        <v>4.465440353894487E-2</v>
      </c>
      <c r="U13" s="6">
        <f t="shared" si="5"/>
        <v>6.3539488098794936E-2</v>
      </c>
    </row>
    <row r="14" spans="1:24" x14ac:dyDescent="0.25">
      <c r="A14" t="s">
        <v>11</v>
      </c>
      <c r="B14">
        <v>153</v>
      </c>
      <c r="D14" s="1">
        <v>1</v>
      </c>
      <c r="F14" s="1">
        <v>1</v>
      </c>
      <c r="M14" s="1">
        <f t="shared" si="0"/>
        <v>2.7402691428487813</v>
      </c>
      <c r="N14" s="1">
        <f t="shared" si="1"/>
        <v>6.4552970584518365E-2</v>
      </c>
      <c r="O14" s="1">
        <f t="shared" si="6"/>
        <v>5.2397727019057116</v>
      </c>
      <c r="P14" s="6">
        <f t="shared" si="2"/>
        <v>1.2319803597785907E-2</v>
      </c>
      <c r="Q14" s="1">
        <f t="shared" si="3"/>
        <v>-4.3965472627419908</v>
      </c>
      <c r="T14" s="6">
        <f t="shared" si="4"/>
        <v>1.2319803597785907E-2</v>
      </c>
      <c r="U14" s="6">
        <f t="shared" si="5"/>
        <v>1.5237526142814461E-2</v>
      </c>
    </row>
    <row r="15" spans="1:24" x14ac:dyDescent="0.25">
      <c r="A15" t="s">
        <v>12</v>
      </c>
      <c r="B15">
        <v>694</v>
      </c>
      <c r="F15" s="1">
        <v>2</v>
      </c>
      <c r="M15" s="1">
        <f t="shared" si="0"/>
        <v>2.745652732773165</v>
      </c>
      <c r="N15" s="1">
        <f t="shared" si="1"/>
        <v>6.4206377656696886E-2</v>
      </c>
      <c r="O15" s="1">
        <f t="shared" si="6"/>
        <v>5.2397727019057116</v>
      </c>
      <c r="P15" s="6">
        <f t="shared" si="2"/>
        <v>1.2253657039998119E-2</v>
      </c>
      <c r="Q15" s="1">
        <f t="shared" si="3"/>
        <v>-4.401930852666375</v>
      </c>
      <c r="T15" s="6">
        <f t="shared" si="4"/>
        <v>1.2253657039998119E-2</v>
      </c>
      <c r="U15" s="6">
        <f t="shared" si="5"/>
        <v>6.9116621850413312E-2</v>
      </c>
    </row>
    <row r="16" spans="1:24" x14ac:dyDescent="0.25">
      <c r="A16" t="s">
        <v>13</v>
      </c>
      <c r="B16">
        <v>23</v>
      </c>
      <c r="E16" s="1">
        <v>1</v>
      </c>
      <c r="F16" s="1">
        <v>1</v>
      </c>
      <c r="M16" s="1">
        <f t="shared" si="0"/>
        <v>2.4589833902530547</v>
      </c>
      <c r="N16" s="1">
        <f t="shared" si="1"/>
        <v>8.55218491344822E-2</v>
      </c>
      <c r="O16" s="1">
        <f t="shared" si="6"/>
        <v>5.2397727019057116</v>
      </c>
      <c r="P16" s="6">
        <f t="shared" si="2"/>
        <v>1.6321671568573538E-2</v>
      </c>
      <c r="Q16" s="1">
        <f t="shared" si="3"/>
        <v>-4.1152615101462642</v>
      </c>
      <c r="T16" s="6">
        <f t="shared" si="4"/>
        <v>1.6321671568573538E-2</v>
      </c>
      <c r="U16" s="6">
        <f t="shared" si="5"/>
        <v>2.2906085051289712E-3</v>
      </c>
    </row>
    <row r="17" spans="1:24" x14ac:dyDescent="0.25">
      <c r="A17" t="s">
        <v>14</v>
      </c>
      <c r="B17">
        <v>20</v>
      </c>
      <c r="F17" s="1">
        <v>1</v>
      </c>
      <c r="G17" s="1">
        <v>1</v>
      </c>
      <c r="M17" s="1">
        <f t="shared" si="0"/>
        <v>2.0267504063124751</v>
      </c>
      <c r="N17" s="1">
        <f t="shared" si="1"/>
        <v>0.1317630024230122</v>
      </c>
      <c r="O17" s="1">
        <f t="shared" si="6"/>
        <v>5.2397727019057116</v>
      </c>
      <c r="P17" s="6">
        <f t="shared" si="2"/>
        <v>2.5146701950466255E-2</v>
      </c>
      <c r="Q17" s="1">
        <f t="shared" si="3"/>
        <v>-3.683028526205685</v>
      </c>
      <c r="T17" s="6">
        <f t="shared" si="4"/>
        <v>2.5146701950466255E-2</v>
      </c>
      <c r="U17" s="6">
        <f t="shared" si="5"/>
        <v>1.9918334827208443E-3</v>
      </c>
    </row>
    <row r="18" spans="1:24" s="10" customFormat="1" x14ac:dyDescent="0.25">
      <c r="A18" s="9" t="s">
        <v>15</v>
      </c>
      <c r="B18" s="10">
        <v>1130</v>
      </c>
      <c r="C18" s="11">
        <v>1</v>
      </c>
      <c r="D18" s="11"/>
      <c r="E18" s="11">
        <v>1</v>
      </c>
      <c r="F18" s="11"/>
      <c r="G18" s="11"/>
      <c r="H18" s="11"/>
      <c r="I18" s="11"/>
      <c r="J18" s="11"/>
      <c r="K18" s="11"/>
      <c r="L18" s="11"/>
      <c r="M18" s="11">
        <f t="shared" si="0"/>
        <v>1.1658548906166795</v>
      </c>
      <c r="N18" s="11">
        <f t="shared" si="1"/>
        <v>0.31165611622573347</v>
      </c>
      <c r="O18" s="11">
        <f t="shared" si="6"/>
        <v>5.2397727019057116</v>
      </c>
      <c r="P18" s="12">
        <f t="shared" si="2"/>
        <v>5.9478938105918942E-2</v>
      </c>
      <c r="Q18" s="11">
        <f t="shared" si="3"/>
        <v>-2.8221330105098894</v>
      </c>
      <c r="R18" s="11"/>
      <c r="S18" s="11"/>
      <c r="T18" s="12">
        <f t="shared" si="4"/>
        <v>5.9478938105918942E-2</v>
      </c>
      <c r="U18" s="12">
        <f t="shared" si="5"/>
        <v>0.11253859177372771</v>
      </c>
      <c r="V18" s="11"/>
      <c r="W18" s="11"/>
      <c r="X18" s="11"/>
    </row>
    <row r="19" spans="1:24" s="14" customFormat="1" x14ac:dyDescent="0.25">
      <c r="A19" s="13" t="s">
        <v>16</v>
      </c>
      <c r="B19" s="14">
        <v>0</v>
      </c>
      <c r="C19" s="15"/>
      <c r="D19" s="15">
        <v>1</v>
      </c>
      <c r="E19" s="15">
        <v>1</v>
      </c>
      <c r="F19" s="15"/>
      <c r="G19" s="15"/>
      <c r="H19" s="15"/>
      <c r="I19" s="15"/>
      <c r="J19" s="15"/>
      <c r="K19" s="15"/>
      <c r="L19" s="15"/>
      <c r="M19" s="15">
        <f t="shared" si="0"/>
        <v>2.4535998003286714</v>
      </c>
      <c r="N19" s="15">
        <f t="shared" si="1"/>
        <v>8.5983505268436872E-2</v>
      </c>
      <c r="O19" s="15">
        <f t="shared" si="6"/>
        <v>5.2397727019057116</v>
      </c>
      <c r="P19" s="16">
        <f t="shared" si="2"/>
        <v>1.6409777706037625E-2</v>
      </c>
      <c r="Q19" s="15">
        <f t="shared" si="3"/>
        <v>-4.1098779202218809</v>
      </c>
      <c r="R19" s="15"/>
      <c r="S19" s="15"/>
      <c r="T19" s="16">
        <f t="shared" si="4"/>
        <v>1.6409777706037625E-2</v>
      </c>
      <c r="U19" s="16">
        <f t="shared" si="5"/>
        <v>0</v>
      </c>
      <c r="V19" s="15"/>
      <c r="W19" s="15"/>
      <c r="X19" s="15"/>
    </row>
    <row r="20" spans="1:24" s="14" customFormat="1" x14ac:dyDescent="0.25">
      <c r="A20" s="13" t="s">
        <v>17</v>
      </c>
      <c r="B20" s="14">
        <v>0</v>
      </c>
      <c r="C20" s="15"/>
      <c r="D20" s="15"/>
      <c r="E20" s="15">
        <v>1</v>
      </c>
      <c r="F20" s="15">
        <v>1</v>
      </c>
      <c r="G20" s="15"/>
      <c r="H20" s="15"/>
      <c r="I20" s="15"/>
      <c r="J20" s="15"/>
      <c r="K20" s="15"/>
      <c r="L20" s="15"/>
      <c r="M20" s="15">
        <f t="shared" si="0"/>
        <v>2.4589833902530547</v>
      </c>
      <c r="N20" s="15">
        <f t="shared" si="1"/>
        <v>8.55218491344822E-2</v>
      </c>
      <c r="O20" s="15">
        <f t="shared" si="6"/>
        <v>5.2397727019057116</v>
      </c>
      <c r="P20" s="16">
        <f t="shared" si="2"/>
        <v>1.6321671568573538E-2</v>
      </c>
      <c r="Q20" s="15">
        <f t="shared" si="3"/>
        <v>-4.1152615101462642</v>
      </c>
      <c r="R20" s="15"/>
      <c r="S20" s="15"/>
      <c r="T20" s="16">
        <f t="shared" si="4"/>
        <v>1.6321671568573538E-2</v>
      </c>
      <c r="U20" s="16">
        <f t="shared" si="5"/>
        <v>0</v>
      </c>
      <c r="V20" s="15"/>
      <c r="W20" s="15"/>
      <c r="X20" s="15"/>
    </row>
    <row r="21" spans="1:24" s="14" customFormat="1" x14ac:dyDescent="0.25">
      <c r="A21" s="13" t="s">
        <v>18</v>
      </c>
      <c r="B21" s="14">
        <v>478</v>
      </c>
      <c r="C21" s="15"/>
      <c r="D21" s="15"/>
      <c r="E21" s="15">
        <v>2</v>
      </c>
      <c r="F21" s="15"/>
      <c r="G21" s="15"/>
      <c r="H21" s="15"/>
      <c r="I21" s="15"/>
      <c r="J21" s="15"/>
      <c r="K21" s="15"/>
      <c r="L21" s="15"/>
      <c r="M21" s="15">
        <f t="shared" si="0"/>
        <v>2.1723140477329443</v>
      </c>
      <c r="N21" s="15">
        <f t="shared" si="1"/>
        <v>0.11391370991972269</v>
      </c>
      <c r="O21" s="15">
        <f t="shared" si="6"/>
        <v>5.2397727019057116</v>
      </c>
      <c r="P21" s="16">
        <f t="shared" si="2"/>
        <v>2.174020065379785E-2</v>
      </c>
      <c r="Q21" s="15">
        <f t="shared" si="3"/>
        <v>-3.8285921676261543</v>
      </c>
      <c r="R21" s="15"/>
      <c r="S21" s="15"/>
      <c r="T21" s="16">
        <f t="shared" si="4"/>
        <v>2.174020065379785E-2</v>
      </c>
      <c r="U21" s="16">
        <f t="shared" si="5"/>
        <v>4.7604820237028188E-2</v>
      </c>
      <c r="V21" s="15"/>
      <c r="W21" s="15"/>
      <c r="X21" s="15"/>
    </row>
    <row r="22" spans="1:24" s="18" customFormat="1" x14ac:dyDescent="0.25">
      <c r="A22" s="17" t="s">
        <v>19</v>
      </c>
      <c r="B22" s="18">
        <v>175</v>
      </c>
      <c r="C22" s="19"/>
      <c r="D22" s="19"/>
      <c r="E22" s="19">
        <v>1</v>
      </c>
      <c r="F22" s="19"/>
      <c r="G22" s="19">
        <v>1</v>
      </c>
      <c r="H22" s="19"/>
      <c r="I22" s="19"/>
      <c r="J22" s="19"/>
      <c r="K22" s="19"/>
      <c r="L22" s="19"/>
      <c r="M22" s="19">
        <f t="shared" si="0"/>
        <v>1.7400810637923647</v>
      </c>
      <c r="N22" s="19">
        <f t="shared" si="1"/>
        <v>0.17550617284437187</v>
      </c>
      <c r="O22" s="19">
        <f t="shared" si="6"/>
        <v>5.2397727019057116</v>
      </c>
      <c r="P22" s="20">
        <f t="shared" si="2"/>
        <v>3.3494997365160525E-2</v>
      </c>
      <c r="Q22" s="19">
        <f t="shared" si="3"/>
        <v>-3.3963591836855747</v>
      </c>
      <c r="R22" s="19"/>
      <c r="S22" s="19"/>
      <c r="T22" s="20">
        <f t="shared" si="4"/>
        <v>3.3494997365160525E-2</v>
      </c>
      <c r="U22" s="20">
        <f t="shared" si="5"/>
        <v>1.7428542973807391E-2</v>
      </c>
      <c r="V22" s="19"/>
      <c r="W22" s="19"/>
      <c r="X22" s="19"/>
    </row>
    <row r="23" spans="1:24" s="10" customFormat="1" x14ac:dyDescent="0.25">
      <c r="A23" s="9" t="s">
        <v>20</v>
      </c>
      <c r="B23" s="10">
        <v>1737</v>
      </c>
      <c r="C23" s="11">
        <v>1</v>
      </c>
      <c r="D23" s="11"/>
      <c r="E23" s="11"/>
      <c r="F23" s="11"/>
      <c r="G23" s="11">
        <v>1</v>
      </c>
      <c r="H23" s="11"/>
      <c r="I23" s="11"/>
      <c r="J23" s="11"/>
      <c r="K23" s="11"/>
      <c r="L23" s="11"/>
      <c r="M23" s="11">
        <f t="shared" si="0"/>
        <v>0.73362190667610006</v>
      </c>
      <c r="N23" s="11">
        <f t="shared" si="1"/>
        <v>0.48016671778020148</v>
      </c>
      <c r="O23" s="11">
        <f t="shared" si="6"/>
        <v>5.2397727019057116</v>
      </c>
      <c r="P23" s="12">
        <f t="shared" si="2"/>
        <v>9.1638844869275385E-2</v>
      </c>
      <c r="Q23" s="11">
        <f t="shared" si="3"/>
        <v>-2.3899000265693098</v>
      </c>
      <c r="R23" s="11"/>
      <c r="S23" s="11"/>
      <c r="T23" s="12">
        <f t="shared" si="4"/>
        <v>9.1638844869275385E-2</v>
      </c>
      <c r="U23" s="12">
        <f t="shared" si="5"/>
        <v>0.17299073797430534</v>
      </c>
      <c r="V23" s="11"/>
      <c r="W23" s="11"/>
      <c r="X23" s="11"/>
    </row>
    <row r="24" spans="1:24" s="14" customFormat="1" x14ac:dyDescent="0.25">
      <c r="A24" s="13" t="s">
        <v>21</v>
      </c>
      <c r="B24" s="14">
        <v>4</v>
      </c>
      <c r="C24" s="15"/>
      <c r="D24" s="15">
        <v>1</v>
      </c>
      <c r="E24" s="15"/>
      <c r="F24" s="15"/>
      <c r="G24" s="15">
        <v>1</v>
      </c>
      <c r="H24" s="15"/>
      <c r="I24" s="15"/>
      <c r="J24" s="15"/>
      <c r="K24" s="15"/>
      <c r="L24" s="15"/>
      <c r="M24" s="15">
        <f t="shared" si="0"/>
        <v>2.0213668163880918</v>
      </c>
      <c r="N24" s="15">
        <f t="shared" si="1"/>
        <v>0.13247427327265454</v>
      </c>
      <c r="O24" s="15">
        <f t="shared" si="6"/>
        <v>5.2397727019057116</v>
      </c>
      <c r="P24" s="16">
        <f t="shared" si="2"/>
        <v>2.5282446550491302E-2</v>
      </c>
      <c r="Q24" s="15">
        <f t="shared" si="3"/>
        <v>-3.6776449362813017</v>
      </c>
      <c r="R24" s="15"/>
      <c r="S24" s="15"/>
      <c r="T24" s="16">
        <f t="shared" si="4"/>
        <v>2.5282446550491302E-2</v>
      </c>
      <c r="U24" s="16">
        <f t="shared" si="5"/>
        <v>3.983666965441689E-4</v>
      </c>
      <c r="V24" s="15"/>
      <c r="W24" s="15"/>
      <c r="X24" s="15"/>
    </row>
    <row r="25" spans="1:24" s="14" customFormat="1" x14ac:dyDescent="0.25">
      <c r="A25" s="13" t="s">
        <v>22</v>
      </c>
      <c r="B25" s="14">
        <v>1</v>
      </c>
      <c r="C25" s="15"/>
      <c r="D25" s="15"/>
      <c r="E25" s="15"/>
      <c r="F25" s="15">
        <v>1</v>
      </c>
      <c r="G25" s="15">
        <v>1</v>
      </c>
      <c r="H25" s="15"/>
      <c r="I25" s="15"/>
      <c r="J25" s="15"/>
      <c r="K25" s="15"/>
      <c r="L25" s="15"/>
      <c r="M25" s="15">
        <f t="shared" si="0"/>
        <v>2.0267504063124751</v>
      </c>
      <c r="N25" s="15">
        <f t="shared" si="1"/>
        <v>0.1317630024230122</v>
      </c>
      <c r="O25" s="15">
        <f t="shared" si="6"/>
        <v>5.2397727019057116</v>
      </c>
      <c r="P25" s="16">
        <f t="shared" si="2"/>
        <v>2.5146701950466255E-2</v>
      </c>
      <c r="Q25" s="15">
        <f t="shared" si="3"/>
        <v>-3.683028526205685</v>
      </c>
      <c r="R25" s="15"/>
      <c r="S25" s="15"/>
      <c r="T25" s="16">
        <f t="shared" si="4"/>
        <v>2.5146701950466255E-2</v>
      </c>
      <c r="U25" s="16">
        <f t="shared" si="5"/>
        <v>9.9591674136042225E-5</v>
      </c>
      <c r="V25" s="15"/>
      <c r="W25" s="15"/>
      <c r="X25" s="15"/>
    </row>
    <row r="26" spans="1:24" s="14" customFormat="1" x14ac:dyDescent="0.25">
      <c r="A26" s="13" t="s">
        <v>23</v>
      </c>
      <c r="B26" s="14">
        <v>175</v>
      </c>
      <c r="C26" s="15"/>
      <c r="D26" s="15"/>
      <c r="E26" s="15">
        <v>1</v>
      </c>
      <c r="F26" s="15"/>
      <c r="G26" s="15">
        <v>1</v>
      </c>
      <c r="H26" s="15"/>
      <c r="I26" s="15"/>
      <c r="J26" s="15"/>
      <c r="K26" s="15"/>
      <c r="L26" s="15"/>
      <c r="M26" s="15">
        <f t="shared" si="0"/>
        <v>1.7400810637923647</v>
      </c>
      <c r="N26" s="15">
        <f t="shared" si="1"/>
        <v>0.17550617284437187</v>
      </c>
      <c r="O26" s="15">
        <f t="shared" si="6"/>
        <v>5.2397727019057116</v>
      </c>
      <c r="P26" s="16">
        <f t="shared" si="2"/>
        <v>3.3494997365160525E-2</v>
      </c>
      <c r="Q26" s="15">
        <f t="shared" si="3"/>
        <v>-3.3963591836855747</v>
      </c>
      <c r="R26" s="15"/>
      <c r="S26" s="15"/>
      <c r="T26" s="16">
        <f t="shared" si="4"/>
        <v>3.3494997365160525E-2</v>
      </c>
      <c r="U26" s="16">
        <f t="shared" si="5"/>
        <v>1.7428542973807391E-2</v>
      </c>
      <c r="V26" s="15"/>
      <c r="W26" s="15"/>
      <c r="X26" s="15"/>
    </row>
    <row r="27" spans="1:24" s="18" customFormat="1" x14ac:dyDescent="0.25">
      <c r="A27" s="17" t="s">
        <v>24</v>
      </c>
      <c r="B27" s="18">
        <v>811</v>
      </c>
      <c r="C27" s="19"/>
      <c r="D27" s="19"/>
      <c r="E27" s="19"/>
      <c r="F27" s="19"/>
      <c r="G27" s="19">
        <v>2</v>
      </c>
      <c r="H27" s="19"/>
      <c r="I27" s="19"/>
      <c r="J27" s="19"/>
      <c r="K27" s="19"/>
      <c r="L27" s="19"/>
      <c r="M27" s="19">
        <f t="shared" si="0"/>
        <v>1.3078480798517853</v>
      </c>
      <c r="N27" s="19">
        <f t="shared" si="1"/>
        <v>0.27040131278478791</v>
      </c>
      <c r="O27" s="19">
        <f t="shared" si="6"/>
        <v>5.2397727019057116</v>
      </c>
      <c r="P27" s="20">
        <f t="shared" si="2"/>
        <v>5.1605542485925512E-2</v>
      </c>
      <c r="Q27" s="19">
        <f t="shared" si="3"/>
        <v>-2.964126199744995</v>
      </c>
      <c r="R27" s="19"/>
      <c r="S27" s="19"/>
      <c r="T27" s="20">
        <f t="shared" si="4"/>
        <v>5.1605542485925512E-2</v>
      </c>
      <c r="U27" s="20">
        <f t="shared" si="5"/>
        <v>8.0768847724330239E-2</v>
      </c>
      <c r="V27" s="19"/>
      <c r="W27" s="19"/>
      <c r="X27" s="19"/>
    </row>
    <row r="30" spans="1:24" x14ac:dyDescent="0.25">
      <c r="S30" s="8"/>
    </row>
    <row r="31" spans="1:24" x14ac:dyDescent="0.25">
      <c r="R31" s="1">
        <v>-29583.661056079771</v>
      </c>
      <c r="S31" s="8" t="s">
        <v>39</v>
      </c>
    </row>
    <row r="32" spans="1:24" x14ac:dyDescent="0.25">
      <c r="S32" s="8"/>
    </row>
    <row r="33" spans="18:19" x14ac:dyDescent="0.25">
      <c r="S33" s="8"/>
    </row>
    <row r="34" spans="18:19" x14ac:dyDescent="0.25">
      <c r="R34" s="1">
        <v>0</v>
      </c>
      <c r="S34" s="8" t="s">
        <v>46</v>
      </c>
    </row>
    <row r="35" spans="18:19" x14ac:dyDescent="0.25">
      <c r="R35" s="1">
        <f>R34-R31</f>
        <v>29583.661056079771</v>
      </c>
      <c r="S35" s="8" t="s">
        <v>43</v>
      </c>
    </row>
    <row r="36" spans="18:19" x14ac:dyDescent="0.25">
      <c r="R36" s="1">
        <f>CHIDIST(2*R35,1)</f>
        <v>0</v>
      </c>
      <c r="S36" s="8" t="s">
        <v>34</v>
      </c>
    </row>
    <row r="37" spans="18:19" x14ac:dyDescent="0.25">
      <c r="R37" s="1">
        <v>0</v>
      </c>
      <c r="S37" s="8" t="s">
        <v>46</v>
      </c>
    </row>
    <row r="38" spans="18:19" x14ac:dyDescent="0.25">
      <c r="R38" s="1">
        <f>R37-R34</f>
        <v>0</v>
      </c>
      <c r="S38" s="8" t="s">
        <v>43</v>
      </c>
    </row>
    <row r="39" spans="18:19" x14ac:dyDescent="0.25">
      <c r="R39" s="1">
        <f>CHIDIST(2*R38,1)</f>
        <v>1</v>
      </c>
      <c r="S39" s="8" t="s">
        <v>34</v>
      </c>
    </row>
    <row r="40" spans="18:19" x14ac:dyDescent="0.25">
      <c r="R40" s="1">
        <v>0</v>
      </c>
      <c r="S40" s="8" t="s">
        <v>46</v>
      </c>
    </row>
    <row r="41" spans="18:19" x14ac:dyDescent="0.25">
      <c r="R41" s="1">
        <f>R40-R37</f>
        <v>0</v>
      </c>
      <c r="S41" s="8" t="s">
        <v>43</v>
      </c>
    </row>
    <row r="42" spans="18:19" x14ac:dyDescent="0.25">
      <c r="R42" s="1">
        <f>CHIDIST(2*R41,1)</f>
        <v>1</v>
      </c>
      <c r="S42" s="8" t="s">
        <v>34</v>
      </c>
    </row>
    <row r="43" spans="18:19" x14ac:dyDescent="0.25">
      <c r="R43" s="1">
        <v>0</v>
      </c>
      <c r="S43" s="8" t="s">
        <v>46</v>
      </c>
    </row>
    <row r="44" spans="18:19" x14ac:dyDescent="0.25">
      <c r="R44" s="1">
        <f>R43-R40</f>
        <v>0</v>
      </c>
      <c r="S44" s="8" t="s">
        <v>43</v>
      </c>
    </row>
    <row r="45" spans="18:19" x14ac:dyDescent="0.25">
      <c r="R45" s="1">
        <f>CHIDIST(2*R44,1)</f>
        <v>1</v>
      </c>
      <c r="S45" s="8" t="s">
        <v>34</v>
      </c>
    </row>
    <row r="46" spans="18:19" x14ac:dyDescent="0.25">
      <c r="R46" s="1">
        <v>0</v>
      </c>
      <c r="S46" s="8" t="s">
        <v>46</v>
      </c>
    </row>
    <row r="47" spans="18:19" x14ac:dyDescent="0.25">
      <c r="R47" s="1">
        <f>R46-R43</f>
        <v>0</v>
      </c>
      <c r="S47" s="8" t="s">
        <v>43</v>
      </c>
    </row>
    <row r="48" spans="18:19" x14ac:dyDescent="0.25">
      <c r="R48" s="1">
        <f>CHIDIST(2*R47,1)</f>
        <v>1</v>
      </c>
      <c r="S48" s="8" t="s">
        <v>34</v>
      </c>
    </row>
    <row r="49" spans="19:19" x14ac:dyDescent="0.25">
      <c r="S49" s="8"/>
    </row>
    <row r="50" spans="19:19" x14ac:dyDescent="0.25">
      <c r="S50" s="8"/>
    </row>
    <row r="51" spans="19:19" x14ac:dyDescent="0.25">
      <c r="S51" s="8"/>
    </row>
    <row r="52" spans="19:19" x14ac:dyDescent="0.25">
      <c r="S52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workbookViewId="0">
      <selection activeCell="L36" sqref="L36"/>
    </sheetView>
  </sheetViews>
  <sheetFormatPr defaultRowHeight="15" x14ac:dyDescent="0.25"/>
  <cols>
    <col min="3" max="7" width="4.5703125" style="1" bestFit="1" customWidth="1"/>
    <col min="8" max="8" width="18" style="1" bestFit="1" customWidth="1"/>
    <col min="9" max="9" width="16" style="1" bestFit="1" customWidth="1"/>
    <col min="10" max="10" width="12.5703125" style="1" bestFit="1" customWidth="1"/>
    <col min="11" max="12" width="12.5703125" style="1" customWidth="1"/>
    <col min="13" max="13" width="5.85546875" style="1" bestFit="1" customWidth="1"/>
    <col min="14" max="16" width="9.140625" style="1"/>
    <col min="17" max="17" width="9.140625" style="6"/>
    <col min="18" max="20" width="9.140625" style="1"/>
    <col min="21" max="22" width="9.140625" style="6"/>
    <col min="23" max="25" width="9.140625" style="1"/>
  </cols>
  <sheetData>
    <row r="1" spans="1:25" x14ac:dyDescent="0.25"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47</v>
      </c>
      <c r="I1" s="1" t="s">
        <v>48</v>
      </c>
      <c r="J1" s="1" t="s">
        <v>49</v>
      </c>
      <c r="K1" s="1" t="s">
        <v>50</v>
      </c>
      <c r="L1" s="1" t="s">
        <v>51</v>
      </c>
      <c r="M1" s="1" t="s">
        <v>30</v>
      </c>
    </row>
    <row r="2" spans="1:25" s="2" customFormat="1" x14ac:dyDescent="0.25">
      <c r="C2" s="5">
        <v>8.6231452452191271E-2</v>
      </c>
      <c r="D2" s="5">
        <v>0.86584538021357915</v>
      </c>
      <c r="E2" s="5">
        <v>0.88493374107986988</v>
      </c>
      <c r="F2" s="5">
        <v>0.69383655460711524</v>
      </c>
      <c r="G2" s="5">
        <v>0.55328415366558548</v>
      </c>
      <c r="H2" s="5">
        <v>5.2335789922995595</v>
      </c>
      <c r="I2" s="5">
        <v>5.9956524106540767</v>
      </c>
      <c r="J2" s="5">
        <v>2.2702237705229056</v>
      </c>
      <c r="K2" s="5">
        <v>2.8171906535875992</v>
      </c>
      <c r="L2" s="5">
        <v>3.2884411129510083</v>
      </c>
      <c r="M2" s="5">
        <v>0</v>
      </c>
      <c r="N2" s="4" t="s">
        <v>31</v>
      </c>
      <c r="O2" s="4" t="s">
        <v>32</v>
      </c>
      <c r="P2" s="4" t="s">
        <v>33</v>
      </c>
      <c r="Q2" s="7" t="s">
        <v>34</v>
      </c>
      <c r="R2" s="4" t="s">
        <v>35</v>
      </c>
      <c r="S2" s="4" t="s">
        <v>36</v>
      </c>
      <c r="T2" s="3"/>
      <c r="U2" s="7" t="s">
        <v>37</v>
      </c>
      <c r="V2" s="7" t="s">
        <v>38</v>
      </c>
      <c r="W2" s="3"/>
      <c r="X2" s="3"/>
      <c r="Y2" s="3"/>
    </row>
    <row r="3" spans="1:25" s="10" customFormat="1" x14ac:dyDescent="0.25">
      <c r="A3" s="9" t="s">
        <v>0</v>
      </c>
      <c r="B3" s="10">
        <v>1443</v>
      </c>
      <c r="C3" s="11">
        <v>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>
        <f>SUMPRODUCT(C$2:M$2,C3:M3)</f>
        <v>0.17246290490438254</v>
      </c>
      <c r="O3" s="11">
        <f>EXP(-N3)</f>
        <v>0.84158950707598301</v>
      </c>
      <c r="P3" s="11">
        <f>SUM(O3:O27)</f>
        <v>5.3817294665096886</v>
      </c>
      <c r="Q3" s="12">
        <f>O3/P3</f>
        <v>0.15637900647239231</v>
      </c>
      <c r="R3" s="11">
        <f>LN(Q3)</f>
        <v>-1.8554726895967026</v>
      </c>
      <c r="S3" s="21">
        <f>SUMPRODUCT(B3:B27,R3:R27)</f>
        <v>-26408.19976692845</v>
      </c>
      <c r="T3" s="11"/>
      <c r="U3" s="12">
        <f>Q3</f>
        <v>0.15637900647239231</v>
      </c>
      <c r="V3" s="12">
        <f>B3/SUM(B$3:B$27)</f>
        <v>0.14371078577830892</v>
      </c>
      <c r="W3" s="11"/>
      <c r="X3" s="11"/>
      <c r="Y3" s="11"/>
    </row>
    <row r="4" spans="1:25" s="14" customFormat="1" x14ac:dyDescent="0.25">
      <c r="A4" s="13" t="s">
        <v>1</v>
      </c>
      <c r="B4" s="14">
        <v>3</v>
      </c>
      <c r="C4" s="15">
        <v>1</v>
      </c>
      <c r="D4" s="15">
        <v>1</v>
      </c>
      <c r="E4" s="15"/>
      <c r="F4" s="15"/>
      <c r="G4" s="15"/>
      <c r="H4" s="15">
        <v>1</v>
      </c>
      <c r="I4" s="15"/>
      <c r="J4" s="15"/>
      <c r="K4" s="15"/>
      <c r="L4" s="15"/>
      <c r="M4" s="15"/>
      <c r="N4" s="15">
        <f t="shared" ref="N4:N27" si="0">SUMPRODUCT(C$2:M$2,C4:M4)</f>
        <v>6.1856558249653304</v>
      </c>
      <c r="O4" s="15">
        <f t="shared" ref="O4:O27" si="1">EXP(-N4)</f>
        <v>2.0587509295404388E-3</v>
      </c>
      <c r="P4" s="15">
        <f>P$3</f>
        <v>5.3817294665096886</v>
      </c>
      <c r="Q4" s="16">
        <f t="shared" ref="Q4:Q27" si="2">O4/P4</f>
        <v>3.8254448543948051E-4</v>
      </c>
      <c r="R4" s="15">
        <f t="shared" ref="R4:R27" si="3">LN(Q4)</f>
        <v>-7.8686656096576506</v>
      </c>
      <c r="S4" s="15"/>
      <c r="T4" s="15"/>
      <c r="U4" s="16">
        <f t="shared" ref="U4:U27" si="4">Q4</f>
        <v>3.8254448543948051E-4</v>
      </c>
      <c r="V4" s="16">
        <f t="shared" ref="V4:V27" si="5">B4/SUM(B$3:B$27)</f>
        <v>2.9877502240812666E-4</v>
      </c>
      <c r="W4" s="15"/>
      <c r="X4" s="15"/>
      <c r="Y4" s="15"/>
    </row>
    <row r="5" spans="1:25" s="14" customFormat="1" x14ac:dyDescent="0.25">
      <c r="A5" s="13" t="s">
        <v>2</v>
      </c>
      <c r="B5" s="14">
        <v>0</v>
      </c>
      <c r="C5" s="15">
        <v>1</v>
      </c>
      <c r="D5" s="15"/>
      <c r="E5" s="15"/>
      <c r="F5" s="15">
        <v>1</v>
      </c>
      <c r="G5" s="15"/>
      <c r="H5" s="15">
        <v>1</v>
      </c>
      <c r="I5" s="15">
        <v>1</v>
      </c>
      <c r="J5" s="15"/>
      <c r="K5" s="15"/>
      <c r="L5" s="15"/>
      <c r="M5" s="15"/>
      <c r="N5" s="15">
        <f t="shared" si="0"/>
        <v>12.009299410012943</v>
      </c>
      <c r="O5" s="15">
        <f t="shared" si="1"/>
        <v>6.0873396545775115E-6</v>
      </c>
      <c r="P5" s="15">
        <f t="shared" ref="P5:P27" si="6">P$3</f>
        <v>5.3817294665096886</v>
      </c>
      <c r="Q5" s="16">
        <f t="shared" si="2"/>
        <v>1.131112162448672E-6</v>
      </c>
      <c r="R5" s="15">
        <f t="shared" si="3"/>
        <v>-13.692309194705263</v>
      </c>
      <c r="S5" s="15"/>
      <c r="T5" s="15"/>
      <c r="U5" s="16">
        <f t="shared" si="4"/>
        <v>1.131112162448672E-6</v>
      </c>
      <c r="V5" s="16">
        <f t="shared" si="5"/>
        <v>0</v>
      </c>
      <c r="W5" s="15"/>
      <c r="X5" s="15"/>
      <c r="Y5" s="15"/>
    </row>
    <row r="6" spans="1:25" s="14" customFormat="1" x14ac:dyDescent="0.25">
      <c r="A6" s="13" t="s">
        <v>3</v>
      </c>
      <c r="B6" s="14">
        <v>500</v>
      </c>
      <c r="C6" s="15">
        <v>1</v>
      </c>
      <c r="D6" s="15"/>
      <c r="E6" s="15">
        <v>1</v>
      </c>
      <c r="F6" s="15"/>
      <c r="G6" s="15"/>
      <c r="H6" s="15"/>
      <c r="I6" s="15"/>
      <c r="J6" s="15"/>
      <c r="K6" s="15"/>
      <c r="L6" s="15"/>
      <c r="M6" s="15"/>
      <c r="N6" s="15">
        <f t="shared" si="0"/>
        <v>0.9711651935320611</v>
      </c>
      <c r="O6" s="15">
        <f t="shared" si="1"/>
        <v>0.37864159023533223</v>
      </c>
      <c r="P6" s="15">
        <f t="shared" si="6"/>
        <v>5.3817294665096886</v>
      </c>
      <c r="Q6" s="16">
        <f t="shared" si="2"/>
        <v>7.0356860669345309E-2</v>
      </c>
      <c r="R6" s="15">
        <f t="shared" si="3"/>
        <v>-2.6541749782243813</v>
      </c>
      <c r="S6" s="15"/>
      <c r="T6" s="15"/>
      <c r="U6" s="16">
        <f t="shared" si="4"/>
        <v>7.0356860669345309E-2</v>
      </c>
      <c r="V6" s="16">
        <f t="shared" si="5"/>
        <v>4.9795837068021112E-2</v>
      </c>
      <c r="W6" s="15"/>
      <c r="X6" s="15"/>
      <c r="Y6" s="15"/>
    </row>
    <row r="7" spans="1:25" s="18" customFormat="1" x14ac:dyDescent="0.25">
      <c r="A7" s="17" t="s">
        <v>4</v>
      </c>
      <c r="B7" s="18">
        <v>568</v>
      </c>
      <c r="C7" s="19">
        <v>1</v>
      </c>
      <c r="D7" s="19"/>
      <c r="E7" s="19"/>
      <c r="F7" s="19"/>
      <c r="G7" s="19">
        <v>1</v>
      </c>
      <c r="H7" s="19"/>
      <c r="I7" s="19"/>
      <c r="J7" s="19"/>
      <c r="K7" s="19"/>
      <c r="L7" s="19"/>
      <c r="M7" s="19"/>
      <c r="N7" s="19">
        <f t="shared" si="0"/>
        <v>0.63951560611777669</v>
      </c>
      <c r="O7" s="19">
        <f t="shared" si="1"/>
        <v>0.52754790313865774</v>
      </c>
      <c r="P7" s="19">
        <f t="shared" si="6"/>
        <v>5.3817294665096886</v>
      </c>
      <c r="Q7" s="20">
        <f t="shared" si="2"/>
        <v>9.8025719505517625E-2</v>
      </c>
      <c r="R7" s="19">
        <f t="shared" si="3"/>
        <v>-2.3225253908100969</v>
      </c>
      <c r="S7" s="19"/>
      <c r="T7" s="19"/>
      <c r="U7" s="20">
        <f t="shared" si="4"/>
        <v>9.8025719505517625E-2</v>
      </c>
      <c r="V7" s="20">
        <f t="shared" si="5"/>
        <v>5.6568070909271982E-2</v>
      </c>
      <c r="W7" s="19"/>
      <c r="X7" s="19"/>
      <c r="Y7" s="19"/>
    </row>
    <row r="8" spans="1:25" s="10" customFormat="1" x14ac:dyDescent="0.25">
      <c r="A8" s="9" t="s">
        <v>5</v>
      </c>
      <c r="B8" s="10">
        <v>639</v>
      </c>
      <c r="C8" s="11">
        <v>1</v>
      </c>
      <c r="D8" s="11">
        <v>1</v>
      </c>
      <c r="E8" s="11"/>
      <c r="F8" s="11"/>
      <c r="G8" s="11"/>
      <c r="H8" s="11"/>
      <c r="I8" s="11"/>
      <c r="J8" s="11"/>
      <c r="K8" s="11"/>
      <c r="L8" s="11"/>
      <c r="M8" s="11"/>
      <c r="N8" s="11">
        <f t="shared" si="0"/>
        <v>0.95207683266577048</v>
      </c>
      <c r="O8" s="11">
        <f t="shared" si="1"/>
        <v>0.38593866053895204</v>
      </c>
      <c r="P8" s="11">
        <f t="shared" si="6"/>
        <v>5.3817294665096886</v>
      </c>
      <c r="Q8" s="12">
        <f t="shared" si="2"/>
        <v>7.1712757569966049E-2</v>
      </c>
      <c r="R8" s="11">
        <f t="shared" si="3"/>
        <v>-2.6350866173580907</v>
      </c>
      <c r="S8" s="11"/>
      <c r="T8" s="11"/>
      <c r="U8" s="12">
        <f t="shared" si="4"/>
        <v>7.1712757569966049E-2</v>
      </c>
      <c r="V8" s="12">
        <f t="shared" si="5"/>
        <v>6.3639079772930984E-2</v>
      </c>
      <c r="W8" s="11"/>
      <c r="X8" s="11"/>
      <c r="Y8" s="11"/>
    </row>
    <row r="9" spans="1:25" s="14" customFormat="1" x14ac:dyDescent="0.25">
      <c r="A9" s="13" t="s">
        <v>6</v>
      </c>
      <c r="B9" s="14">
        <v>587</v>
      </c>
      <c r="C9" s="15"/>
      <c r="D9" s="15">
        <v>2</v>
      </c>
      <c r="E9" s="15"/>
      <c r="F9" s="15"/>
      <c r="G9" s="15"/>
      <c r="H9" s="15"/>
      <c r="I9" s="15"/>
      <c r="J9" s="15"/>
      <c r="K9" s="15"/>
      <c r="L9" s="15"/>
      <c r="M9" s="15"/>
      <c r="N9" s="15">
        <f t="shared" si="0"/>
        <v>1.7316907604271583</v>
      </c>
      <c r="O9" s="15">
        <f t="shared" si="1"/>
        <v>0.1769849177612817</v>
      </c>
      <c r="P9" s="15">
        <f t="shared" si="6"/>
        <v>5.3817294665096886</v>
      </c>
      <c r="Q9" s="16">
        <f t="shared" si="2"/>
        <v>3.2886253176168098E-2</v>
      </c>
      <c r="R9" s="15">
        <f t="shared" si="3"/>
        <v>-3.4147005451194783</v>
      </c>
      <c r="S9" s="15"/>
      <c r="T9" s="15"/>
      <c r="U9" s="16">
        <f t="shared" si="4"/>
        <v>3.2886253176168098E-2</v>
      </c>
      <c r="V9" s="16">
        <f t="shared" si="5"/>
        <v>5.8460312717856788E-2</v>
      </c>
      <c r="W9" s="15"/>
      <c r="X9" s="15"/>
      <c r="Y9" s="15"/>
    </row>
    <row r="10" spans="1:25" s="14" customFormat="1" x14ac:dyDescent="0.25">
      <c r="A10" s="13" t="s">
        <v>7</v>
      </c>
      <c r="B10" s="14">
        <v>0</v>
      </c>
      <c r="C10" s="15"/>
      <c r="D10" s="15">
        <v>1</v>
      </c>
      <c r="E10" s="15"/>
      <c r="F10" s="15">
        <v>1</v>
      </c>
      <c r="G10" s="15"/>
      <c r="H10" s="15"/>
      <c r="I10" s="15">
        <v>1</v>
      </c>
      <c r="J10" s="15"/>
      <c r="K10" s="15"/>
      <c r="L10" s="15"/>
      <c r="M10" s="15"/>
      <c r="N10" s="15">
        <f t="shared" si="0"/>
        <v>7.5553343454747708</v>
      </c>
      <c r="O10" s="15">
        <f t="shared" si="1"/>
        <v>5.2331114594366377E-4</v>
      </c>
      <c r="P10" s="15">
        <f t="shared" si="6"/>
        <v>5.3817294665096886</v>
      </c>
      <c r="Q10" s="16">
        <f t="shared" si="2"/>
        <v>9.7238471238699463E-5</v>
      </c>
      <c r="R10" s="15">
        <f t="shared" si="3"/>
        <v>-9.238344130167091</v>
      </c>
      <c r="S10" s="15"/>
      <c r="T10" s="15"/>
      <c r="U10" s="16">
        <f t="shared" si="4"/>
        <v>9.7238471238699463E-5</v>
      </c>
      <c r="V10" s="16">
        <f t="shared" si="5"/>
        <v>0</v>
      </c>
      <c r="W10" s="15"/>
      <c r="X10" s="15"/>
      <c r="Y10" s="15"/>
    </row>
    <row r="11" spans="1:25" s="14" customFormat="1" x14ac:dyDescent="0.25">
      <c r="A11" s="13" t="s">
        <v>8</v>
      </c>
      <c r="B11" s="14">
        <v>2</v>
      </c>
      <c r="C11" s="15"/>
      <c r="D11" s="15">
        <v>1</v>
      </c>
      <c r="E11" s="15">
        <v>1</v>
      </c>
      <c r="F11" s="15"/>
      <c r="G11" s="15"/>
      <c r="H11" s="15"/>
      <c r="I11" s="15"/>
      <c r="J11" s="15">
        <v>1</v>
      </c>
      <c r="K11" s="15">
        <v>1</v>
      </c>
      <c r="L11" s="15"/>
      <c r="M11" s="15"/>
      <c r="N11" s="15">
        <f t="shared" si="0"/>
        <v>6.8381935454039544</v>
      </c>
      <c r="O11" s="15">
        <f t="shared" si="1"/>
        <v>1.0720382399185243E-3</v>
      </c>
      <c r="P11" s="15">
        <f t="shared" si="6"/>
        <v>5.3817294665096886</v>
      </c>
      <c r="Q11" s="16">
        <f t="shared" si="2"/>
        <v>1.9919957823777285E-4</v>
      </c>
      <c r="R11" s="15">
        <f t="shared" si="3"/>
        <v>-8.5212033300962737</v>
      </c>
      <c r="S11" s="15"/>
      <c r="T11" s="15"/>
      <c r="U11" s="16">
        <f t="shared" si="4"/>
        <v>1.9919957823777285E-4</v>
      </c>
      <c r="V11" s="16">
        <f t="shared" si="5"/>
        <v>1.9918334827208445E-4</v>
      </c>
      <c r="W11" s="15"/>
      <c r="X11" s="15"/>
      <c r="Y11" s="15"/>
    </row>
    <row r="12" spans="1:25" s="18" customFormat="1" x14ac:dyDescent="0.25">
      <c r="A12" s="17" t="s">
        <v>9</v>
      </c>
      <c r="B12" s="18">
        <v>260</v>
      </c>
      <c r="C12" s="19"/>
      <c r="D12" s="19">
        <v>1</v>
      </c>
      <c r="E12" s="19"/>
      <c r="F12" s="19"/>
      <c r="G12" s="19">
        <v>1</v>
      </c>
      <c r="H12" s="19"/>
      <c r="I12" s="19"/>
      <c r="J12" s="19"/>
      <c r="K12" s="19"/>
      <c r="L12" s="19"/>
      <c r="M12" s="19"/>
      <c r="N12" s="19">
        <f t="shared" si="0"/>
        <v>1.4191295338791647</v>
      </c>
      <c r="O12" s="19">
        <f t="shared" si="1"/>
        <v>0.24192451236097007</v>
      </c>
      <c r="P12" s="19">
        <f t="shared" si="6"/>
        <v>5.3817294665096886</v>
      </c>
      <c r="Q12" s="20">
        <f t="shared" si="2"/>
        <v>4.4952930812754102E-2</v>
      </c>
      <c r="R12" s="19">
        <f t="shared" si="3"/>
        <v>-3.1021393185714845</v>
      </c>
      <c r="S12" s="19"/>
      <c r="T12" s="19"/>
      <c r="U12" s="20">
        <f t="shared" si="4"/>
        <v>4.4952930812754102E-2</v>
      </c>
      <c r="V12" s="20">
        <f t="shared" si="5"/>
        <v>2.589383527537098E-2</v>
      </c>
      <c r="W12" s="19"/>
      <c r="X12" s="19"/>
      <c r="Y12" s="19"/>
    </row>
    <row r="13" spans="1:25" x14ac:dyDescent="0.25">
      <c r="A13" t="s">
        <v>10</v>
      </c>
      <c r="B13">
        <v>638</v>
      </c>
      <c r="C13" s="1">
        <v>1</v>
      </c>
      <c r="F13" s="1">
        <v>1</v>
      </c>
      <c r="N13" s="1">
        <f t="shared" si="0"/>
        <v>0.78006800705930646</v>
      </c>
      <c r="O13" s="1">
        <f t="shared" si="1"/>
        <v>0.45837483752045699</v>
      </c>
      <c r="P13" s="1">
        <f t="shared" si="6"/>
        <v>5.3817294665096886</v>
      </c>
      <c r="Q13" s="6">
        <f t="shared" si="2"/>
        <v>8.5172404219295547E-2</v>
      </c>
      <c r="R13" s="1">
        <f t="shared" si="3"/>
        <v>-2.4630777917516267</v>
      </c>
      <c r="U13" s="6">
        <f t="shared" si="4"/>
        <v>8.5172404219295547E-2</v>
      </c>
      <c r="V13" s="6">
        <f t="shared" si="5"/>
        <v>6.3539488098794936E-2</v>
      </c>
    </row>
    <row r="14" spans="1:25" x14ac:dyDescent="0.25">
      <c r="A14" t="s">
        <v>11</v>
      </c>
      <c r="B14">
        <v>153</v>
      </c>
      <c r="D14" s="1">
        <v>1</v>
      </c>
      <c r="F14" s="1">
        <v>1</v>
      </c>
      <c r="N14" s="1">
        <f t="shared" si="0"/>
        <v>1.5596819348206945</v>
      </c>
      <c r="O14" s="1">
        <f t="shared" si="1"/>
        <v>0.21020291879831277</v>
      </c>
      <c r="P14" s="1">
        <f t="shared" si="6"/>
        <v>5.3817294665096886</v>
      </c>
      <c r="Q14" s="6">
        <f t="shared" si="2"/>
        <v>3.9058618629271138E-2</v>
      </c>
      <c r="R14" s="1">
        <f t="shared" si="3"/>
        <v>-3.2426917195130147</v>
      </c>
      <c r="U14" s="6">
        <f t="shared" si="4"/>
        <v>3.9058618629271138E-2</v>
      </c>
      <c r="V14" s="6">
        <f t="shared" si="5"/>
        <v>1.5237526142814461E-2</v>
      </c>
    </row>
    <row r="15" spans="1:25" x14ac:dyDescent="0.25">
      <c r="A15" t="s">
        <v>12</v>
      </c>
      <c r="B15">
        <v>694</v>
      </c>
      <c r="F15" s="1">
        <v>2</v>
      </c>
      <c r="N15" s="1">
        <f t="shared" si="0"/>
        <v>1.3876731092142305</v>
      </c>
      <c r="O15" s="1">
        <f t="shared" si="1"/>
        <v>0.24965555048553587</v>
      </c>
      <c r="P15" s="1">
        <f t="shared" si="6"/>
        <v>5.3817294665096886</v>
      </c>
      <c r="Q15" s="6">
        <f t="shared" si="2"/>
        <v>4.6389464955296153E-2</v>
      </c>
      <c r="R15" s="1">
        <f t="shared" si="3"/>
        <v>-3.0706828939065507</v>
      </c>
      <c r="U15" s="6">
        <f t="shared" si="4"/>
        <v>4.6389464955296153E-2</v>
      </c>
      <c r="V15" s="6">
        <f t="shared" si="5"/>
        <v>6.9116621850413312E-2</v>
      </c>
    </row>
    <row r="16" spans="1:25" x14ac:dyDescent="0.25">
      <c r="A16" t="s">
        <v>13</v>
      </c>
      <c r="B16">
        <v>23</v>
      </c>
      <c r="E16" s="1">
        <v>1</v>
      </c>
      <c r="F16" s="1">
        <v>1</v>
      </c>
      <c r="K16" s="1">
        <v>1</v>
      </c>
      <c r="N16" s="1">
        <f t="shared" si="0"/>
        <v>4.3959609492745848</v>
      </c>
      <c r="O16" s="1">
        <f t="shared" si="1"/>
        <v>1.2327028982514291E-2</v>
      </c>
      <c r="P16" s="1">
        <f t="shared" si="6"/>
        <v>5.3817294665096886</v>
      </c>
      <c r="Q16" s="6">
        <f t="shared" si="2"/>
        <v>2.2905330078787783E-3</v>
      </c>
      <c r="R16" s="1">
        <f t="shared" si="3"/>
        <v>-6.078970733966905</v>
      </c>
      <c r="U16" s="6">
        <f t="shared" si="4"/>
        <v>2.2905330078787783E-3</v>
      </c>
      <c r="V16" s="6">
        <f t="shared" si="5"/>
        <v>2.2906085051289712E-3</v>
      </c>
    </row>
    <row r="17" spans="1:25" x14ac:dyDescent="0.25">
      <c r="A17" t="s">
        <v>14</v>
      </c>
      <c r="B17">
        <v>20</v>
      </c>
      <c r="F17" s="1">
        <v>1</v>
      </c>
      <c r="G17" s="1">
        <v>1</v>
      </c>
      <c r="L17" s="1">
        <v>1</v>
      </c>
      <c r="N17" s="1">
        <f t="shared" si="0"/>
        <v>4.535561821223709</v>
      </c>
      <c r="O17" s="1">
        <f t="shared" si="1"/>
        <v>1.0720882314988774E-2</v>
      </c>
      <c r="P17" s="1">
        <f t="shared" si="6"/>
        <v>5.3817294665096886</v>
      </c>
      <c r="Q17" s="6">
        <f t="shared" si="2"/>
        <v>1.9920886736697644E-3</v>
      </c>
      <c r="R17" s="1">
        <f t="shared" si="3"/>
        <v>-6.2185716059160292</v>
      </c>
      <c r="U17" s="6">
        <f t="shared" si="4"/>
        <v>1.9920886736697644E-3</v>
      </c>
      <c r="V17" s="6">
        <f t="shared" si="5"/>
        <v>1.9918334827208443E-3</v>
      </c>
    </row>
    <row r="18" spans="1:25" s="10" customFormat="1" x14ac:dyDescent="0.25">
      <c r="A18" s="9" t="s">
        <v>15</v>
      </c>
      <c r="B18" s="10">
        <v>1130</v>
      </c>
      <c r="C18" s="11">
        <v>1</v>
      </c>
      <c r="D18" s="11"/>
      <c r="E18" s="11">
        <v>1</v>
      </c>
      <c r="F18" s="11"/>
      <c r="G18" s="11"/>
      <c r="H18" s="11"/>
      <c r="I18" s="11"/>
      <c r="J18" s="11"/>
      <c r="K18" s="11"/>
      <c r="L18" s="11"/>
      <c r="M18" s="11"/>
      <c r="N18" s="11">
        <f t="shared" si="0"/>
        <v>0.9711651935320611</v>
      </c>
      <c r="O18" s="11">
        <f t="shared" si="1"/>
        <v>0.37864159023533223</v>
      </c>
      <c r="P18" s="11">
        <f t="shared" si="6"/>
        <v>5.3817294665096886</v>
      </c>
      <c r="Q18" s="12">
        <f t="shared" si="2"/>
        <v>7.0356860669345309E-2</v>
      </c>
      <c r="R18" s="11">
        <f t="shared" si="3"/>
        <v>-2.6541749782243813</v>
      </c>
      <c r="S18" s="11"/>
      <c r="T18" s="11"/>
      <c r="U18" s="12">
        <f t="shared" si="4"/>
        <v>7.0356860669345309E-2</v>
      </c>
      <c r="V18" s="12">
        <f t="shared" si="5"/>
        <v>0.11253859177372771</v>
      </c>
      <c r="W18" s="11"/>
      <c r="X18" s="11"/>
      <c r="Y18" s="11"/>
    </row>
    <row r="19" spans="1:25" s="14" customFormat="1" x14ac:dyDescent="0.25">
      <c r="A19" s="13" t="s">
        <v>16</v>
      </c>
      <c r="B19" s="14">
        <v>0</v>
      </c>
      <c r="C19" s="15"/>
      <c r="D19" s="15">
        <v>1</v>
      </c>
      <c r="E19" s="15">
        <v>1</v>
      </c>
      <c r="F19" s="15"/>
      <c r="G19" s="15"/>
      <c r="H19" s="15">
        <v>1</v>
      </c>
      <c r="I19" s="15"/>
      <c r="J19" s="15"/>
      <c r="K19" s="15"/>
      <c r="L19" s="15"/>
      <c r="M19" s="15"/>
      <c r="N19" s="15">
        <f t="shared" si="0"/>
        <v>6.9843581135930091</v>
      </c>
      <c r="O19" s="15">
        <f t="shared" si="1"/>
        <v>9.2625765804525435E-4</v>
      </c>
      <c r="P19" s="15">
        <f t="shared" si="6"/>
        <v>5.3817294665096886</v>
      </c>
      <c r="Q19" s="16">
        <f t="shared" si="2"/>
        <v>1.7211152359280094E-4</v>
      </c>
      <c r="R19" s="15">
        <f t="shared" si="3"/>
        <v>-8.6673678982853293</v>
      </c>
      <c r="S19" s="15"/>
      <c r="T19" s="15"/>
      <c r="U19" s="16">
        <f t="shared" si="4"/>
        <v>1.7211152359280094E-4</v>
      </c>
      <c r="V19" s="16">
        <f t="shared" si="5"/>
        <v>0</v>
      </c>
      <c r="W19" s="15"/>
      <c r="X19" s="15"/>
      <c r="Y19" s="15"/>
    </row>
    <row r="20" spans="1:25" s="14" customFormat="1" x14ac:dyDescent="0.25">
      <c r="A20" s="13" t="s">
        <v>17</v>
      </c>
      <c r="B20" s="14">
        <v>0</v>
      </c>
      <c r="C20" s="15"/>
      <c r="D20" s="15"/>
      <c r="E20" s="15">
        <v>1</v>
      </c>
      <c r="F20" s="15">
        <v>1</v>
      </c>
      <c r="G20" s="15"/>
      <c r="H20" s="15">
        <v>1</v>
      </c>
      <c r="I20" s="15">
        <v>1</v>
      </c>
      <c r="J20" s="15"/>
      <c r="K20" s="15"/>
      <c r="L20" s="15"/>
      <c r="M20" s="15"/>
      <c r="N20" s="15">
        <f t="shared" si="0"/>
        <v>12.80800169864062</v>
      </c>
      <c r="O20" s="15">
        <f t="shared" si="1"/>
        <v>2.7387698488780359E-6</v>
      </c>
      <c r="P20" s="15">
        <f t="shared" si="6"/>
        <v>5.3817294665096886</v>
      </c>
      <c r="Q20" s="16">
        <f t="shared" si="2"/>
        <v>5.0890143510953187E-7</v>
      </c>
      <c r="R20" s="15">
        <f t="shared" si="3"/>
        <v>-14.49101148333294</v>
      </c>
      <c r="S20" s="15"/>
      <c r="T20" s="15"/>
      <c r="U20" s="16">
        <f t="shared" si="4"/>
        <v>5.0890143510953187E-7</v>
      </c>
      <c r="V20" s="16">
        <f t="shared" si="5"/>
        <v>0</v>
      </c>
      <c r="W20" s="15"/>
      <c r="X20" s="15"/>
      <c r="Y20" s="15"/>
    </row>
    <row r="21" spans="1:25" s="14" customFormat="1" x14ac:dyDescent="0.25">
      <c r="A21" s="13" t="s">
        <v>18</v>
      </c>
      <c r="B21" s="14">
        <v>478</v>
      </c>
      <c r="C21" s="15"/>
      <c r="D21" s="15"/>
      <c r="E21" s="15">
        <v>2</v>
      </c>
      <c r="F21" s="15"/>
      <c r="G21" s="15"/>
      <c r="H21" s="15"/>
      <c r="I21" s="15"/>
      <c r="J21" s="15"/>
      <c r="K21" s="15"/>
      <c r="L21" s="15"/>
      <c r="M21" s="15"/>
      <c r="N21" s="15">
        <f t="shared" si="0"/>
        <v>1.7698674821597398</v>
      </c>
      <c r="O21" s="15">
        <f t="shared" si="1"/>
        <v>0.17035556248088665</v>
      </c>
      <c r="P21" s="15">
        <f t="shared" si="6"/>
        <v>5.3817294665096886</v>
      </c>
      <c r="Q21" s="16">
        <f t="shared" si="2"/>
        <v>3.1654426990617657E-2</v>
      </c>
      <c r="R21" s="15">
        <f t="shared" si="3"/>
        <v>-3.45287726685206</v>
      </c>
      <c r="S21" s="15"/>
      <c r="T21" s="15"/>
      <c r="U21" s="16">
        <f t="shared" si="4"/>
        <v>3.1654426990617657E-2</v>
      </c>
      <c r="V21" s="16">
        <f t="shared" si="5"/>
        <v>4.7604820237028188E-2</v>
      </c>
      <c r="W21" s="15"/>
      <c r="X21" s="15"/>
      <c r="Y21" s="15"/>
    </row>
    <row r="22" spans="1:25" s="18" customFormat="1" x14ac:dyDescent="0.25">
      <c r="A22" s="17" t="s">
        <v>19</v>
      </c>
      <c r="B22" s="18">
        <v>175</v>
      </c>
      <c r="C22" s="19"/>
      <c r="D22" s="19"/>
      <c r="E22" s="19">
        <v>1</v>
      </c>
      <c r="F22" s="19"/>
      <c r="G22" s="19">
        <v>1</v>
      </c>
      <c r="H22" s="19"/>
      <c r="I22" s="19"/>
      <c r="J22" s="19"/>
      <c r="K22" s="19"/>
      <c r="L22" s="19"/>
      <c r="M22" s="19"/>
      <c r="N22" s="19">
        <f t="shared" si="0"/>
        <v>1.4382178947454554</v>
      </c>
      <c r="O22" s="19">
        <f t="shared" si="1"/>
        <v>0.23735036533874199</v>
      </c>
      <c r="P22" s="19">
        <f t="shared" si="6"/>
        <v>5.3817294665096886</v>
      </c>
      <c r="Q22" s="20">
        <f t="shared" si="2"/>
        <v>4.4102990835151575E-2</v>
      </c>
      <c r="R22" s="19">
        <f t="shared" si="3"/>
        <v>-3.1212276794377756</v>
      </c>
      <c r="S22" s="19"/>
      <c r="T22" s="19"/>
      <c r="U22" s="20">
        <f t="shared" si="4"/>
        <v>4.4102990835151575E-2</v>
      </c>
      <c r="V22" s="20">
        <f t="shared" si="5"/>
        <v>1.7428542973807391E-2</v>
      </c>
      <c r="W22" s="19"/>
      <c r="X22" s="19"/>
      <c r="Y22" s="19"/>
    </row>
    <row r="23" spans="1:25" s="10" customFormat="1" x14ac:dyDescent="0.25">
      <c r="A23" s="9" t="s">
        <v>20</v>
      </c>
      <c r="B23" s="10">
        <v>1737</v>
      </c>
      <c r="C23" s="11">
        <v>1</v>
      </c>
      <c r="D23" s="11"/>
      <c r="E23" s="11"/>
      <c r="F23" s="11"/>
      <c r="G23" s="11">
        <v>1</v>
      </c>
      <c r="H23" s="11"/>
      <c r="I23" s="11"/>
      <c r="J23" s="11"/>
      <c r="K23" s="11"/>
      <c r="L23" s="11"/>
      <c r="M23" s="11"/>
      <c r="N23" s="11">
        <f t="shared" si="0"/>
        <v>0.63951560611777669</v>
      </c>
      <c r="O23" s="11">
        <f t="shared" si="1"/>
        <v>0.52754790313865774</v>
      </c>
      <c r="P23" s="11">
        <f t="shared" si="6"/>
        <v>5.3817294665096886</v>
      </c>
      <c r="Q23" s="12">
        <f t="shared" si="2"/>
        <v>9.8025719505517625E-2</v>
      </c>
      <c r="R23" s="11">
        <f t="shared" si="3"/>
        <v>-2.3225253908100969</v>
      </c>
      <c r="S23" s="11"/>
      <c r="T23" s="11"/>
      <c r="U23" s="12">
        <f t="shared" si="4"/>
        <v>9.8025719505517625E-2</v>
      </c>
      <c r="V23" s="12">
        <f t="shared" si="5"/>
        <v>0.17299073797430534</v>
      </c>
      <c r="W23" s="11"/>
      <c r="X23" s="11"/>
      <c r="Y23" s="11"/>
    </row>
    <row r="24" spans="1:25" s="14" customFormat="1" x14ac:dyDescent="0.25">
      <c r="A24" s="13" t="s">
        <v>21</v>
      </c>
      <c r="B24" s="14">
        <v>4</v>
      </c>
      <c r="C24" s="15"/>
      <c r="D24" s="15">
        <v>1</v>
      </c>
      <c r="E24" s="15"/>
      <c r="F24" s="15"/>
      <c r="G24" s="15">
        <v>1</v>
      </c>
      <c r="H24" s="15">
        <v>1</v>
      </c>
      <c r="I24" s="15"/>
      <c r="J24" s="15"/>
      <c r="K24" s="15"/>
      <c r="L24" s="15"/>
      <c r="M24" s="15"/>
      <c r="N24" s="15">
        <f t="shared" si="0"/>
        <v>6.6527085261787242</v>
      </c>
      <c r="O24" s="15">
        <f t="shared" si="1"/>
        <v>1.2905219549817458E-3</v>
      </c>
      <c r="P24" s="15">
        <f t="shared" si="6"/>
        <v>5.3817294665096886</v>
      </c>
      <c r="Q24" s="16">
        <f t="shared" si="2"/>
        <v>2.3979688369930486E-4</v>
      </c>
      <c r="R24" s="15">
        <f t="shared" si="3"/>
        <v>-8.3357183108710444</v>
      </c>
      <c r="S24" s="15"/>
      <c r="T24" s="15"/>
      <c r="U24" s="16">
        <f t="shared" si="4"/>
        <v>2.3979688369930486E-4</v>
      </c>
      <c r="V24" s="16">
        <f t="shared" si="5"/>
        <v>3.983666965441689E-4</v>
      </c>
      <c r="W24" s="15"/>
      <c r="X24" s="15"/>
      <c r="Y24" s="15"/>
    </row>
    <row r="25" spans="1:25" s="14" customFormat="1" x14ac:dyDescent="0.25">
      <c r="A25" s="13" t="s">
        <v>22</v>
      </c>
      <c r="B25" s="14">
        <v>1</v>
      </c>
      <c r="C25" s="15"/>
      <c r="D25" s="15"/>
      <c r="E25" s="15"/>
      <c r="F25" s="15">
        <v>1</v>
      </c>
      <c r="G25" s="15">
        <v>1</v>
      </c>
      <c r="H25" s="15">
        <v>1</v>
      </c>
      <c r="I25" s="15">
        <v>1</v>
      </c>
      <c r="J25" s="15"/>
      <c r="K25" s="15"/>
      <c r="L25" s="15"/>
      <c r="M25" s="15"/>
      <c r="N25" s="15">
        <f t="shared" si="0"/>
        <v>12.476352111226337</v>
      </c>
      <c r="O25" s="15">
        <f t="shared" si="1"/>
        <v>3.8158309288131723E-6</v>
      </c>
      <c r="P25" s="15">
        <f t="shared" si="6"/>
        <v>5.3817294665096886</v>
      </c>
      <c r="Q25" s="16">
        <f t="shared" si="2"/>
        <v>7.0903432670834773E-7</v>
      </c>
      <c r="R25" s="15">
        <f t="shared" si="3"/>
        <v>-14.159361895918657</v>
      </c>
      <c r="S25" s="15"/>
      <c r="T25" s="15"/>
      <c r="U25" s="16">
        <f t="shared" si="4"/>
        <v>7.0903432670834773E-7</v>
      </c>
      <c r="V25" s="16">
        <f t="shared" si="5"/>
        <v>9.9591674136042225E-5</v>
      </c>
      <c r="W25" s="15"/>
      <c r="X25" s="15"/>
      <c r="Y25" s="15"/>
    </row>
    <row r="26" spans="1:25" s="14" customFormat="1" x14ac:dyDescent="0.25">
      <c r="A26" s="13" t="s">
        <v>23</v>
      </c>
      <c r="B26" s="14">
        <v>175</v>
      </c>
      <c r="C26" s="15"/>
      <c r="D26" s="15"/>
      <c r="E26" s="15">
        <v>1</v>
      </c>
      <c r="F26" s="15"/>
      <c r="G26" s="15">
        <v>1</v>
      </c>
      <c r="H26" s="15"/>
      <c r="I26" s="15"/>
      <c r="J26" s="15"/>
      <c r="K26" s="15"/>
      <c r="L26" s="15"/>
      <c r="M26" s="15"/>
      <c r="N26" s="15">
        <f t="shared" si="0"/>
        <v>1.4382178947454554</v>
      </c>
      <c r="O26" s="15">
        <f t="shared" si="1"/>
        <v>0.23735036533874199</v>
      </c>
      <c r="P26" s="15">
        <f t="shared" si="6"/>
        <v>5.3817294665096886</v>
      </c>
      <c r="Q26" s="16">
        <f t="shared" si="2"/>
        <v>4.4102990835151575E-2</v>
      </c>
      <c r="R26" s="15">
        <f t="shared" si="3"/>
        <v>-3.1212276794377756</v>
      </c>
      <c r="S26" s="15"/>
      <c r="T26" s="15"/>
      <c r="U26" s="16">
        <f t="shared" si="4"/>
        <v>4.4102990835151575E-2</v>
      </c>
      <c r="V26" s="16">
        <f t="shared" si="5"/>
        <v>1.7428542973807391E-2</v>
      </c>
      <c r="W26" s="15"/>
      <c r="X26" s="15"/>
      <c r="Y26" s="15"/>
    </row>
    <row r="27" spans="1:25" s="18" customFormat="1" x14ac:dyDescent="0.25">
      <c r="A27" s="17" t="s">
        <v>24</v>
      </c>
      <c r="B27" s="18">
        <v>811</v>
      </c>
      <c r="C27" s="19"/>
      <c r="D27" s="19"/>
      <c r="E27" s="19"/>
      <c r="F27" s="19"/>
      <c r="G27" s="19">
        <v>2</v>
      </c>
      <c r="H27" s="19"/>
      <c r="I27" s="19"/>
      <c r="J27" s="19"/>
      <c r="K27" s="19"/>
      <c r="L27" s="19"/>
      <c r="M27" s="19"/>
      <c r="N27" s="19">
        <f t="shared" si="0"/>
        <v>1.106568307331171</v>
      </c>
      <c r="O27" s="19">
        <f t="shared" si="1"/>
        <v>0.33069184889548253</v>
      </c>
      <c r="P27" s="19">
        <f t="shared" si="6"/>
        <v>5.3817294665096886</v>
      </c>
      <c r="Q27" s="20">
        <f t="shared" si="2"/>
        <v>6.1447133482529392E-2</v>
      </c>
      <c r="R27" s="19">
        <f t="shared" si="3"/>
        <v>-2.7895780920234912</v>
      </c>
      <c r="S27" s="19"/>
      <c r="T27" s="19"/>
      <c r="U27" s="20">
        <f t="shared" si="4"/>
        <v>6.1447133482529392E-2</v>
      </c>
      <c r="V27" s="20">
        <f t="shared" si="5"/>
        <v>8.0768847724330239E-2</v>
      </c>
      <c r="W27" s="19"/>
      <c r="X27" s="19"/>
      <c r="Y27" s="19"/>
    </row>
    <row r="30" spans="1:25" x14ac:dyDescent="0.25">
      <c r="T30" s="8"/>
    </row>
    <row r="31" spans="1:25" x14ac:dyDescent="0.25">
      <c r="S31" s="1">
        <v>-29583.661056079771</v>
      </c>
      <c r="T31" s="8" t="s">
        <v>39</v>
      </c>
    </row>
    <row r="32" spans="1:25" x14ac:dyDescent="0.25">
      <c r="T32" s="8"/>
    </row>
    <row r="33" spans="19:20" x14ac:dyDescent="0.25">
      <c r="T33" s="8"/>
    </row>
    <row r="34" spans="19:20" x14ac:dyDescent="0.25">
      <c r="S34" s="1">
        <v>0</v>
      </c>
      <c r="T34" s="8" t="s">
        <v>46</v>
      </c>
    </row>
    <row r="35" spans="19:20" x14ac:dyDescent="0.25">
      <c r="S35" s="1">
        <f>S34-S31</f>
        <v>29583.661056079771</v>
      </c>
      <c r="T35" s="8" t="s">
        <v>43</v>
      </c>
    </row>
    <row r="36" spans="19:20" x14ac:dyDescent="0.25">
      <c r="S36" s="1">
        <f>CHIDIST(2*S35,1)</f>
        <v>0</v>
      </c>
      <c r="T36" s="8" t="s">
        <v>34</v>
      </c>
    </row>
    <row r="37" spans="19:20" x14ac:dyDescent="0.25">
      <c r="S37" s="1">
        <v>0</v>
      </c>
      <c r="T37" s="8" t="s">
        <v>46</v>
      </c>
    </row>
    <row r="38" spans="19:20" x14ac:dyDescent="0.25">
      <c r="S38" s="1">
        <f>S37-S34</f>
        <v>0</v>
      </c>
      <c r="T38" s="8" t="s">
        <v>43</v>
      </c>
    </row>
    <row r="39" spans="19:20" x14ac:dyDescent="0.25">
      <c r="S39" s="1">
        <f>CHIDIST(2*S38,1)</f>
        <v>1</v>
      </c>
      <c r="T39" s="8" t="s">
        <v>34</v>
      </c>
    </row>
    <row r="40" spans="19:20" x14ac:dyDescent="0.25">
      <c r="S40" s="1">
        <v>0</v>
      </c>
      <c r="T40" s="8" t="s">
        <v>46</v>
      </c>
    </row>
    <row r="41" spans="19:20" x14ac:dyDescent="0.25">
      <c r="S41" s="1">
        <f>S40-S37</f>
        <v>0</v>
      </c>
      <c r="T41" s="8" t="s">
        <v>43</v>
      </c>
    </row>
    <row r="42" spans="19:20" x14ac:dyDescent="0.25">
      <c r="S42" s="1">
        <f>CHIDIST(2*S41,1)</f>
        <v>1</v>
      </c>
      <c r="T42" s="8" t="s">
        <v>34</v>
      </c>
    </row>
    <row r="43" spans="19:20" x14ac:dyDescent="0.25">
      <c r="S43" s="1">
        <v>0</v>
      </c>
      <c r="T43" s="8" t="s">
        <v>46</v>
      </c>
    </row>
    <row r="44" spans="19:20" x14ac:dyDescent="0.25">
      <c r="S44" s="1">
        <f>S43-S40</f>
        <v>0</v>
      </c>
      <c r="T44" s="8" t="s">
        <v>43</v>
      </c>
    </row>
    <row r="45" spans="19:20" x14ac:dyDescent="0.25">
      <c r="S45" s="1">
        <f>CHIDIST(2*S44,1)</f>
        <v>1</v>
      </c>
      <c r="T45" s="8" t="s">
        <v>34</v>
      </c>
    </row>
    <row r="46" spans="19:20" x14ac:dyDescent="0.25">
      <c r="S46" s="1">
        <v>0</v>
      </c>
      <c r="T46" s="8" t="s">
        <v>46</v>
      </c>
    </row>
    <row r="47" spans="19:20" x14ac:dyDescent="0.25">
      <c r="S47" s="1">
        <f>S46-S43</f>
        <v>0</v>
      </c>
      <c r="T47" s="8" t="s">
        <v>43</v>
      </c>
    </row>
    <row r="48" spans="19:20" x14ac:dyDescent="0.25">
      <c r="S48" s="1">
        <f>CHIDIST(2*S47,1)</f>
        <v>1</v>
      </c>
      <c r="T48" s="8" t="s">
        <v>34</v>
      </c>
    </row>
    <row r="49" spans="20:20" x14ac:dyDescent="0.25">
      <c r="T49" s="8"/>
    </row>
    <row r="50" spans="20:20" x14ac:dyDescent="0.25">
      <c r="T50" s="8"/>
    </row>
    <row r="51" spans="20:20" x14ac:dyDescent="0.25">
      <c r="T51" s="8"/>
    </row>
    <row r="52" spans="20:20" x14ac:dyDescent="0.25">
      <c r="T52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Bruce</vt:lpstr>
      <vt:lpstr>Class</vt:lpstr>
      <vt:lpstr>HW 2008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2019-06-04T16:58:14Z</dcterms:modified>
</cp:coreProperties>
</file>