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7Kikuria\"/>
    </mc:Choice>
  </mc:AlternateContent>
  <bookViews>
    <workbookView xWindow="0" yWindow="0" windowWidth="28800" windowHeight="13140"/>
  </bookViews>
  <sheets>
    <sheet name="KikuriaBrucePositiveAgree" sheetId="1" r:id="rId1"/>
  </sheets>
  <definedNames>
    <definedName name="solver_adj" localSheetId="0" hidden="1">KikuriaBrucePositiveAgree!$D$2:$S$2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KikuriaBrucePositiveAgree!$D$2:$S$2</definedName>
    <definedName name="solver_lhs2" localSheetId="0" hidden="1">KikuriaBrucePositiveAgree!$D$2:$S$2</definedName>
    <definedName name="solver_lhs3" localSheetId="0" hidden="1">KikuriaBrucePositiveAgree!$L$2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KikuriaBrucePositiveAgree!$Y$3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2</definedName>
    <definedName name="solver_rhs1" localSheetId="0" hidden="1">300</definedName>
    <definedName name="solver_rhs2" localSheetId="0" hidden="1">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0"/>
</workbook>
</file>

<file path=xl/calcChain.xml><?xml version="1.0" encoding="utf-8"?>
<calcChain xmlns="http://schemas.openxmlformats.org/spreadsheetml/2006/main">
  <c r="T36" i="1" l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4" i="1"/>
  <c r="U4" i="1" s="1"/>
  <c r="T3" i="1"/>
  <c r="U3" i="1" s="1"/>
  <c r="V13" i="1" l="1"/>
  <c r="V14" i="1" s="1"/>
  <c r="V15" i="1" s="1"/>
  <c r="V16" i="1" s="1"/>
  <c r="V25" i="1"/>
  <c r="V26" i="1" s="1"/>
  <c r="V27" i="1" s="1"/>
  <c r="W27" i="1" s="1"/>
  <c r="V10" i="1"/>
  <c r="V11" i="1" s="1"/>
  <c r="V28" i="1"/>
  <c r="V29" i="1" s="1"/>
  <c r="V30" i="1" s="1"/>
  <c r="W30" i="1" s="1"/>
  <c r="V31" i="1"/>
  <c r="V32" i="1" s="1"/>
  <c r="V19" i="1"/>
  <c r="V7" i="1"/>
  <c r="V3" i="1"/>
  <c r="V4" i="1" s="1"/>
  <c r="V5" i="1" s="1"/>
  <c r="AA27" i="1" l="1"/>
  <c r="Z27" i="1"/>
  <c r="Z30" i="1"/>
  <c r="AA30" i="1"/>
  <c r="X30" i="1"/>
  <c r="X27" i="1"/>
  <c r="W29" i="1"/>
  <c r="W13" i="1"/>
  <c r="W15" i="1"/>
  <c r="W14" i="1"/>
  <c r="W28" i="1"/>
  <c r="W10" i="1"/>
  <c r="W26" i="1"/>
  <c r="W25" i="1"/>
  <c r="W16" i="1"/>
  <c r="V17" i="1"/>
  <c r="W32" i="1"/>
  <c r="V33" i="1"/>
  <c r="W31" i="1"/>
  <c r="V20" i="1"/>
  <c r="W19" i="1"/>
  <c r="W11" i="1"/>
  <c r="V12" i="1"/>
  <c r="W12" i="1" s="1"/>
  <c r="V8" i="1"/>
  <c r="W7" i="1"/>
  <c r="W3" i="1"/>
  <c r="W4" i="1"/>
  <c r="W5" i="1"/>
  <c r="V6" i="1"/>
  <c r="W6" i="1" s="1"/>
  <c r="Z13" i="1" l="1"/>
  <c r="AA13" i="1"/>
  <c r="AA4" i="1"/>
  <c r="Z4" i="1"/>
  <c r="Z12" i="1"/>
  <c r="AA12" i="1"/>
  <c r="Z16" i="1"/>
  <c r="AA16" i="1"/>
  <c r="Z28" i="1"/>
  <c r="AA28" i="1"/>
  <c r="Z29" i="1"/>
  <c r="AA29" i="1"/>
  <c r="AA5" i="1"/>
  <c r="Z5" i="1"/>
  <c r="Z10" i="1"/>
  <c r="AA10" i="1"/>
  <c r="AA3" i="1"/>
  <c r="Z3" i="1"/>
  <c r="AA11" i="1"/>
  <c r="Z11" i="1"/>
  <c r="Z25" i="1"/>
  <c r="AA25" i="1"/>
  <c r="Z14" i="1"/>
  <c r="AA14" i="1"/>
  <c r="Z6" i="1"/>
  <c r="AA6" i="1"/>
  <c r="AA7" i="1"/>
  <c r="Z7" i="1"/>
  <c r="Z19" i="1"/>
  <c r="AA19" i="1"/>
  <c r="Z26" i="1"/>
  <c r="AA26" i="1"/>
  <c r="Z15" i="1"/>
  <c r="AA15" i="1"/>
  <c r="AA32" i="1"/>
  <c r="Z32" i="1"/>
  <c r="AA31" i="1"/>
  <c r="Z31" i="1"/>
  <c r="X7" i="1"/>
  <c r="X32" i="1"/>
  <c r="X15" i="1"/>
  <c r="X5" i="1"/>
  <c r="X10" i="1"/>
  <c r="X13" i="1"/>
  <c r="X4" i="1"/>
  <c r="X12" i="1"/>
  <c r="X31" i="1"/>
  <c r="X16" i="1"/>
  <c r="X28" i="1"/>
  <c r="X29" i="1"/>
  <c r="X6" i="1"/>
  <c r="X19" i="1"/>
  <c r="X26" i="1"/>
  <c r="X11" i="1"/>
  <c r="X25" i="1"/>
  <c r="X14" i="1"/>
  <c r="X3" i="1"/>
  <c r="V18" i="1"/>
  <c r="W18" i="1" s="1"/>
  <c r="W17" i="1"/>
  <c r="W33" i="1"/>
  <c r="V34" i="1"/>
  <c r="V21" i="1"/>
  <c r="W20" i="1"/>
  <c r="V9" i="1"/>
  <c r="W9" i="1" s="1"/>
  <c r="W8" i="1"/>
  <c r="AA9" i="1" l="1"/>
  <c r="Z9" i="1"/>
  <c r="Z20" i="1"/>
  <c r="AA20" i="1"/>
  <c r="Z18" i="1"/>
  <c r="AA18" i="1"/>
  <c r="Z17" i="1"/>
  <c r="AA17" i="1"/>
  <c r="AA8" i="1"/>
  <c r="Z8" i="1"/>
  <c r="Z33" i="1"/>
  <c r="AA33" i="1"/>
  <c r="X20" i="1"/>
  <c r="X17" i="1"/>
  <c r="X18" i="1"/>
  <c r="X8" i="1"/>
  <c r="X9" i="1"/>
  <c r="X33" i="1"/>
  <c r="W34" i="1"/>
  <c r="V35" i="1"/>
  <c r="W21" i="1"/>
  <c r="V22" i="1"/>
  <c r="Z21" i="1" l="1"/>
  <c r="AA21" i="1"/>
  <c r="Z34" i="1"/>
  <c r="AA34" i="1"/>
  <c r="X34" i="1"/>
  <c r="X21" i="1"/>
  <c r="V36" i="1"/>
  <c r="W36" i="1" s="1"/>
  <c r="W35" i="1"/>
  <c r="V23" i="1"/>
  <c r="W22" i="1"/>
  <c r="Z22" i="1" l="1"/>
  <c r="AA22" i="1"/>
  <c r="AA35" i="1"/>
  <c r="Z35" i="1"/>
  <c r="AA36" i="1"/>
  <c r="Z36" i="1"/>
  <c r="X35" i="1"/>
  <c r="X36" i="1"/>
  <c r="X22" i="1"/>
  <c r="W23" i="1"/>
  <c r="V24" i="1"/>
  <c r="W24" i="1" s="1"/>
  <c r="Z24" i="1" l="1"/>
  <c r="AA24" i="1"/>
  <c r="Z23" i="1"/>
  <c r="AA23" i="1"/>
  <c r="X24" i="1"/>
  <c r="X23" i="1"/>
  <c r="Y3" i="1" l="1"/>
</calcChain>
</file>

<file path=xl/sharedStrings.xml><?xml version="1.0" encoding="utf-8"?>
<sst xmlns="http://schemas.openxmlformats.org/spreadsheetml/2006/main" count="66" uniqueCount="47">
  <si>
    <t>BeGood</t>
  </si>
  <si>
    <t>*Map(i e)</t>
  </si>
  <si>
    <t>*Map(e i)</t>
  </si>
  <si>
    <t>*Map(E e)</t>
  </si>
  <si>
    <t>*Map(e E)</t>
  </si>
  <si>
    <t>*Map(E i)</t>
  </si>
  <si>
    <t>*Map(i E)</t>
  </si>
  <si>
    <t>Id(low</t>
  </si>
  <si>
    <t>*e i</t>
  </si>
  <si>
    <t>*i e</t>
  </si>
  <si>
    <t>*E i</t>
  </si>
  <si>
    <t>*E e</t>
  </si>
  <si>
    <t>Final(+ATR)</t>
  </si>
  <si>
    <t>e e i</t>
  </si>
  <si>
    <t>i i i</t>
  </si>
  <si>
    <t>e i i</t>
  </si>
  <si>
    <t>e e e</t>
  </si>
  <si>
    <t>e e a i</t>
  </si>
  <si>
    <t>i i a i</t>
  </si>
  <si>
    <t>i i i i</t>
  </si>
  <si>
    <t>i e</t>
  </si>
  <si>
    <t>e e</t>
  </si>
  <si>
    <t>i i</t>
  </si>
  <si>
    <t>E i</t>
  </si>
  <si>
    <t>e i</t>
  </si>
  <si>
    <t>E E</t>
  </si>
  <si>
    <t>E e</t>
  </si>
  <si>
    <t>E E i</t>
  </si>
  <si>
    <t>E e i</t>
  </si>
  <si>
    <t>E E E</t>
  </si>
  <si>
    <t>e E</t>
  </si>
  <si>
    <t>E E e i</t>
  </si>
  <si>
    <t>e e i i</t>
  </si>
  <si>
    <t>e e e i</t>
  </si>
  <si>
    <t>e e e e</t>
  </si>
  <si>
    <t>E E E E</t>
  </si>
  <si>
    <t>Pos i span</t>
  </si>
  <si>
    <t>H</t>
  </si>
  <si>
    <t>eH</t>
  </si>
  <si>
    <t>Z</t>
  </si>
  <si>
    <t>p</t>
  </si>
  <si>
    <t>ln p</t>
  </si>
  <si>
    <t>L</t>
  </si>
  <si>
    <t>Over</t>
  </si>
  <si>
    <t>Under</t>
  </si>
  <si>
    <t>*LR(-high)</t>
  </si>
  <si>
    <t>*LR(+high)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</si>
</sst>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7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166" fontId="16" fillId="0" borderId="0" xfId="0" applyNumberFormat="1" applyFont="1" applyAlignment="1">
      <alignment horizontal="center"/>
    </xf>
    <xf numFmtId="167" fontId="0" fillId="0" borderId="0" xfId="0" applyNumberFormat="1"/>
    <xf numFmtId="167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>
      <selection activeCell="L2" sqref="L2"/>
    </sheetView>
  </sheetViews>
  <sheetFormatPr defaultRowHeight="15" x14ac:dyDescent="0.25"/>
  <cols>
    <col min="4" max="4" width="8.140625" style="1" bestFit="1" customWidth="1"/>
    <col min="5" max="6" width="9.5703125" style="1" bestFit="1" customWidth="1"/>
    <col min="7" max="8" width="10" style="1" bestFit="1" customWidth="1"/>
    <col min="9" max="10" width="9.42578125" style="1" bestFit="1" customWidth="1"/>
    <col min="11" max="11" width="6.85546875" style="1" bestFit="1" customWidth="1"/>
    <col min="12" max="15" width="5.5703125" style="1" bestFit="1" customWidth="1"/>
    <col min="16" max="16" width="9.85546875" style="1" bestFit="1" customWidth="1"/>
    <col min="17" max="17" width="12.28515625" style="1" bestFit="1" customWidth="1"/>
    <col min="18" max="18" width="12.28515625" style="1" customWidth="1"/>
    <col min="19" max="19" width="11.28515625" style="1" bestFit="1" customWidth="1"/>
    <col min="23" max="23" width="9.140625" style="5"/>
  </cols>
  <sheetData>
    <row r="1" spans="1:27" x14ac:dyDescent="0.25"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36</v>
      </c>
      <c r="Q1" s="1" t="s">
        <v>45</v>
      </c>
      <c r="R1" s="1" t="s">
        <v>46</v>
      </c>
      <c r="S1" s="1" t="s">
        <v>12</v>
      </c>
    </row>
    <row r="2" spans="1:27" x14ac:dyDescent="0.25">
      <c r="D2" s="4">
        <v>0</v>
      </c>
      <c r="E2" s="4">
        <v>12.383469645595547</v>
      </c>
      <c r="F2" s="4">
        <v>25.060484024437962</v>
      </c>
      <c r="G2" s="4">
        <v>25.750464773267989</v>
      </c>
      <c r="H2" s="4">
        <v>12.830045421487034</v>
      </c>
      <c r="I2" s="4">
        <v>140.8769963807184</v>
      </c>
      <c r="J2" s="4">
        <v>116.72721651942975</v>
      </c>
      <c r="K2" s="4">
        <v>107.62644834954227</v>
      </c>
      <c r="L2" s="4">
        <v>0</v>
      </c>
      <c r="M2" s="4">
        <v>61.923927730566433</v>
      </c>
      <c r="N2" s="4">
        <v>70.309562951208306</v>
      </c>
      <c r="O2" s="4">
        <v>53.076713118928353</v>
      </c>
      <c r="P2" s="4">
        <v>37.705935311841827</v>
      </c>
      <c r="Q2" s="4">
        <v>56.188466622063061</v>
      </c>
      <c r="R2" s="4">
        <v>100</v>
      </c>
      <c r="S2" s="4">
        <v>0</v>
      </c>
      <c r="T2" t="s">
        <v>37</v>
      </c>
      <c r="U2" t="s">
        <v>38</v>
      </c>
      <c r="V2" t="s">
        <v>39</v>
      </c>
      <c r="W2" s="5" t="s">
        <v>40</v>
      </c>
      <c r="X2" t="s">
        <v>41</v>
      </c>
      <c r="Y2" t="s">
        <v>42</v>
      </c>
      <c r="Z2" t="s">
        <v>43</v>
      </c>
      <c r="AA2" t="s">
        <v>44</v>
      </c>
    </row>
    <row r="3" spans="1:27" x14ac:dyDescent="0.25">
      <c r="A3" t="s">
        <v>13</v>
      </c>
      <c r="B3" t="s">
        <v>14</v>
      </c>
      <c r="C3">
        <v>1</v>
      </c>
      <c r="F3" s="1">
        <v>2</v>
      </c>
      <c r="P3" s="1">
        <v>-2</v>
      </c>
      <c r="T3">
        <f>SUMPRODUCT(D$2:S$2, D3:S3)</f>
        <v>-25.290902574807731</v>
      </c>
      <c r="U3">
        <f>EXP(-T3)</f>
        <v>96316220121.062637</v>
      </c>
      <c r="V3">
        <f>SUM(U3:U6)</f>
        <v>96316530470.608826</v>
      </c>
      <c r="W3" s="5">
        <f>U3/V3</f>
        <v>0.99999677781638652</v>
      </c>
      <c r="X3">
        <f>LN(W3)</f>
        <v>-3.2221888047274695E-6</v>
      </c>
      <c r="Y3" s="3">
        <f>SUMPRODUCT(C3:C36,X3:X36)</f>
        <v>-2.1350454585875707E-5</v>
      </c>
      <c r="Z3" t="str">
        <f>IF(AND(C3=0, W3&gt;0.01), "over", "")</f>
        <v/>
      </c>
      <c r="AA3" t="str">
        <f t="shared" ref="AA3:AA36" si="0">IF(AND(C3=1, W3&lt; 0.99), "Under", "")</f>
        <v/>
      </c>
    </row>
    <row r="4" spans="1:27" x14ac:dyDescent="0.25">
      <c r="B4" t="s">
        <v>13</v>
      </c>
      <c r="L4" s="1">
        <v>1</v>
      </c>
      <c r="T4">
        <f t="shared" ref="T4:T36" si="1">SUMPRODUCT(D$2:S$2, D4:S4)</f>
        <v>0</v>
      </c>
      <c r="U4">
        <f t="shared" ref="U4:U36" si="2">EXP(-T4)</f>
        <v>1</v>
      </c>
      <c r="V4">
        <f>V3</f>
        <v>96316530470.608826</v>
      </c>
      <c r="W4" s="5">
        <f t="shared" ref="W4:W36" si="3">U4/V4</f>
        <v>1.0382433784875088E-11</v>
      </c>
      <c r="X4">
        <f t="shared" ref="X4:X36" si="4">LN(W4)</f>
        <v>-25.290905796996537</v>
      </c>
      <c r="Z4" t="str">
        <f t="shared" ref="Z4:Z36" si="5">IF(AND(C4=0, W4&gt;0.01), "over", "")</f>
        <v/>
      </c>
      <c r="AA4" t="str">
        <f t="shared" si="0"/>
        <v/>
      </c>
    </row>
    <row r="5" spans="1:27" x14ac:dyDescent="0.25">
      <c r="B5" t="s">
        <v>15</v>
      </c>
      <c r="F5" s="1">
        <v>1</v>
      </c>
      <c r="L5" s="1">
        <v>1</v>
      </c>
      <c r="P5" s="1">
        <v>-1</v>
      </c>
      <c r="T5">
        <f t="shared" si="1"/>
        <v>-12.645451287403866</v>
      </c>
      <c r="U5">
        <f t="shared" si="2"/>
        <v>310348.54618809256</v>
      </c>
      <c r="V5">
        <f>V4</f>
        <v>96316530470.608826</v>
      </c>
      <c r="W5" s="5">
        <f t="shared" si="3"/>
        <v>3.222173231030119E-6</v>
      </c>
      <c r="X5">
        <f t="shared" si="4"/>
        <v>-12.645454509592671</v>
      </c>
      <c r="Z5" t="str">
        <f t="shared" si="5"/>
        <v/>
      </c>
      <c r="AA5" t="str">
        <f t="shared" si="0"/>
        <v/>
      </c>
    </row>
    <row r="6" spans="1:27" x14ac:dyDescent="0.25">
      <c r="B6" t="s">
        <v>16</v>
      </c>
      <c r="E6" s="1">
        <v>1</v>
      </c>
      <c r="Q6" s="1">
        <v>1</v>
      </c>
      <c r="T6">
        <f t="shared" si="1"/>
        <v>68.5719362676586</v>
      </c>
      <c r="U6">
        <f t="shared" si="2"/>
        <v>1.6580074037320785E-30</v>
      </c>
      <c r="V6">
        <f>V5</f>
        <v>96316530470.608826</v>
      </c>
      <c r="W6" s="5">
        <f t="shared" si="3"/>
        <v>1.7214152084080964E-41</v>
      </c>
      <c r="X6">
        <f t="shared" si="4"/>
        <v>-93.86284206465514</v>
      </c>
      <c r="Z6" t="str">
        <f t="shared" si="5"/>
        <v/>
      </c>
      <c r="AA6" t="str">
        <f t="shared" si="0"/>
        <v/>
      </c>
    </row>
    <row r="7" spans="1:27" x14ac:dyDescent="0.25">
      <c r="A7" t="s">
        <v>17</v>
      </c>
      <c r="B7" t="s">
        <v>17</v>
      </c>
      <c r="C7">
        <v>1</v>
      </c>
      <c r="T7">
        <f t="shared" si="1"/>
        <v>0</v>
      </c>
      <c r="U7">
        <f t="shared" si="2"/>
        <v>1</v>
      </c>
      <c r="V7">
        <f>SUM(U7:U9)</f>
        <v>1.0000040571380893</v>
      </c>
      <c r="W7" s="5">
        <f t="shared" si="3"/>
        <v>0.99999594287837101</v>
      </c>
      <c r="X7">
        <f t="shared" si="4"/>
        <v>-4.0571298591266319E-6</v>
      </c>
      <c r="Z7" t="str">
        <f t="shared" si="5"/>
        <v/>
      </c>
      <c r="AA7" t="str">
        <f t="shared" si="0"/>
        <v/>
      </c>
    </row>
    <row r="8" spans="1:27" x14ac:dyDescent="0.25">
      <c r="B8" t="s">
        <v>18</v>
      </c>
      <c r="F8" s="1">
        <v>2</v>
      </c>
      <c r="P8" s="1">
        <v>-1</v>
      </c>
      <c r="T8">
        <f t="shared" si="1"/>
        <v>12.415032737034096</v>
      </c>
      <c r="U8">
        <f t="shared" si="2"/>
        <v>4.0571380892657448E-6</v>
      </c>
      <c r="V8">
        <f>V7</f>
        <v>1.0000040571380893</v>
      </c>
      <c r="W8" s="5">
        <f t="shared" si="3"/>
        <v>4.0571216289630508E-6</v>
      </c>
      <c r="X8">
        <f t="shared" si="4"/>
        <v>-12.415036794163955</v>
      </c>
      <c r="Z8" t="str">
        <f t="shared" si="5"/>
        <v/>
      </c>
      <c r="AA8" t="str">
        <f t="shared" si="0"/>
        <v/>
      </c>
    </row>
    <row r="9" spans="1:27" x14ac:dyDescent="0.25">
      <c r="B9" t="s">
        <v>19</v>
      </c>
      <c r="F9" s="1">
        <v>2</v>
      </c>
      <c r="K9" s="1">
        <v>1</v>
      </c>
      <c r="P9" s="1">
        <v>-3</v>
      </c>
      <c r="T9">
        <f t="shared" si="1"/>
        <v>44.6296104628927</v>
      </c>
      <c r="U9">
        <f t="shared" si="2"/>
        <v>4.145781855551906E-20</v>
      </c>
      <c r="V9">
        <f>V8</f>
        <v>1.0000040571380893</v>
      </c>
      <c r="W9" s="5">
        <f t="shared" si="3"/>
        <v>4.1457650356106712E-20</v>
      </c>
      <c r="X9">
        <f t="shared" si="4"/>
        <v>-44.629614520022557</v>
      </c>
      <c r="Z9" t="str">
        <f t="shared" si="5"/>
        <v/>
      </c>
      <c r="AA9" t="str">
        <f t="shared" si="0"/>
        <v/>
      </c>
    </row>
    <row r="10" spans="1:27" x14ac:dyDescent="0.25">
      <c r="A10" t="s">
        <v>20</v>
      </c>
      <c r="B10" t="s">
        <v>21</v>
      </c>
      <c r="C10">
        <v>1</v>
      </c>
      <c r="E10" s="1">
        <v>1</v>
      </c>
      <c r="T10">
        <f t="shared" si="1"/>
        <v>12.383469645595547</v>
      </c>
      <c r="U10">
        <f t="shared" si="2"/>
        <v>4.1872362595293649E-6</v>
      </c>
      <c r="V10">
        <f>SUM(U10:U12)</f>
        <v>4.1872362595293649E-6</v>
      </c>
      <c r="W10" s="5">
        <f t="shared" si="3"/>
        <v>1</v>
      </c>
      <c r="X10">
        <f t="shared" si="4"/>
        <v>0</v>
      </c>
      <c r="Z10" t="str">
        <f t="shared" si="5"/>
        <v/>
      </c>
      <c r="AA10" t="str">
        <f>IF(AND(C10=1, W10&lt; 0.99), "Under", "")</f>
        <v/>
      </c>
    </row>
    <row r="11" spans="1:27" x14ac:dyDescent="0.25">
      <c r="B11" t="s">
        <v>20</v>
      </c>
      <c r="M11" s="1">
        <v>1</v>
      </c>
      <c r="T11">
        <f t="shared" si="1"/>
        <v>61.923927730566433</v>
      </c>
      <c r="U11">
        <f t="shared" si="2"/>
        <v>1.2787330464309487E-27</v>
      </c>
      <c r="V11">
        <f>V10</f>
        <v>4.1872362595293649E-6</v>
      </c>
      <c r="W11" s="5">
        <f t="shared" si="3"/>
        <v>3.0538831992601135E-22</v>
      </c>
      <c r="X11">
        <f t="shared" si="4"/>
        <v>-49.540458084970886</v>
      </c>
      <c r="Z11" t="str">
        <f t="shared" si="5"/>
        <v/>
      </c>
      <c r="AA11" t="str">
        <f t="shared" ref="AA11:AA36" si="6">IF(AND(C11=1, W11&lt; 0.99), "Under", "")</f>
        <v/>
      </c>
    </row>
    <row r="12" spans="1:27" x14ac:dyDescent="0.25">
      <c r="B12" t="s">
        <v>22</v>
      </c>
      <c r="F12" s="1">
        <v>1</v>
      </c>
      <c r="P12" s="1">
        <v>-1</v>
      </c>
      <c r="R12" s="1">
        <v>1</v>
      </c>
      <c r="T12">
        <f t="shared" si="1"/>
        <v>87.354548712596142</v>
      </c>
      <c r="U12">
        <f t="shared" si="2"/>
        <v>1.1545201708673077E-38</v>
      </c>
      <c r="V12">
        <f>V11</f>
        <v>4.1872362595293649E-6</v>
      </c>
      <c r="W12" s="5">
        <f t="shared" si="3"/>
        <v>2.7572367530965949E-33</v>
      </c>
      <c r="X12">
        <f t="shared" si="4"/>
        <v>-74.971079067000602</v>
      </c>
      <c r="Z12" t="str">
        <f t="shared" si="5"/>
        <v/>
      </c>
      <c r="AA12" t="str">
        <f t="shared" si="6"/>
        <v/>
      </c>
    </row>
    <row r="13" spans="1:27" x14ac:dyDescent="0.25">
      <c r="A13" t="s">
        <v>23</v>
      </c>
      <c r="B13" t="s">
        <v>24</v>
      </c>
      <c r="C13">
        <v>1</v>
      </c>
      <c r="G13" s="1">
        <v>1</v>
      </c>
      <c r="T13">
        <f t="shared" si="1"/>
        <v>25.750464773267989</v>
      </c>
      <c r="U13">
        <f t="shared" si="2"/>
        <v>6.5571518709213688E-12</v>
      </c>
      <c r="V13">
        <f>SUM(U13:U18)</f>
        <v>6.5571518709213688E-12</v>
      </c>
      <c r="W13" s="6">
        <f t="shared" si="3"/>
        <v>1</v>
      </c>
      <c r="X13">
        <f t="shared" si="4"/>
        <v>0</v>
      </c>
      <c r="Z13" t="str">
        <f t="shared" si="5"/>
        <v/>
      </c>
      <c r="AA13" t="str">
        <f t="shared" si="6"/>
        <v/>
      </c>
    </row>
    <row r="14" spans="1:27" x14ac:dyDescent="0.25">
      <c r="B14" t="s">
        <v>23</v>
      </c>
      <c r="N14" s="1">
        <v>1</v>
      </c>
      <c r="T14">
        <f t="shared" si="1"/>
        <v>70.309562951208306</v>
      </c>
      <c r="U14">
        <f t="shared" si="2"/>
        <v>2.9170561257246373E-31</v>
      </c>
      <c r="V14">
        <f>V13</f>
        <v>6.5571518709213688E-12</v>
      </c>
      <c r="W14" s="5">
        <f t="shared" si="3"/>
        <v>4.4486633574261739E-20</v>
      </c>
      <c r="X14">
        <f t="shared" si="4"/>
        <v>-44.559098177940321</v>
      </c>
      <c r="Z14" t="str">
        <f t="shared" si="5"/>
        <v/>
      </c>
      <c r="AA14" t="str">
        <f t="shared" si="6"/>
        <v/>
      </c>
    </row>
    <row r="15" spans="1:27" x14ac:dyDescent="0.25">
      <c r="B15" t="s">
        <v>25</v>
      </c>
      <c r="J15" s="1">
        <v>1</v>
      </c>
      <c r="Q15" s="1">
        <v>1</v>
      </c>
      <c r="T15">
        <f t="shared" si="1"/>
        <v>172.91568314149282</v>
      </c>
      <c r="U15">
        <f t="shared" si="2"/>
        <v>8.0107462862081403E-76</v>
      </c>
      <c r="V15">
        <f>V14</f>
        <v>6.5571518709213688E-12</v>
      </c>
      <c r="W15" s="5">
        <f t="shared" si="3"/>
        <v>1.2216807607786155E-64</v>
      </c>
      <c r="X15">
        <f t="shared" si="4"/>
        <v>-147.16521836822483</v>
      </c>
      <c r="Z15" t="str">
        <f t="shared" si="5"/>
        <v/>
      </c>
      <c r="AA15" t="str">
        <f t="shared" si="6"/>
        <v/>
      </c>
    </row>
    <row r="16" spans="1:27" x14ac:dyDescent="0.25">
      <c r="B16" t="s">
        <v>21</v>
      </c>
      <c r="E16" s="1">
        <v>1</v>
      </c>
      <c r="H16" s="1">
        <v>1</v>
      </c>
      <c r="Q16" s="1">
        <v>1</v>
      </c>
      <c r="T16">
        <f t="shared" si="1"/>
        <v>81.401981689145643</v>
      </c>
      <c r="U16">
        <f t="shared" si="2"/>
        <v>4.4418975383129546E-36</v>
      </c>
      <c r="V16">
        <f>V15</f>
        <v>6.5571518709213688E-12</v>
      </c>
      <c r="W16" s="5">
        <f t="shared" si="3"/>
        <v>6.7741263672894121E-25</v>
      </c>
      <c r="X16">
        <f t="shared" si="4"/>
        <v>-55.651516915877657</v>
      </c>
      <c r="Z16" t="str">
        <f t="shared" si="5"/>
        <v/>
      </c>
      <c r="AA16" t="str">
        <f t="shared" si="6"/>
        <v/>
      </c>
    </row>
    <row r="17" spans="1:27" x14ac:dyDescent="0.25">
      <c r="B17" t="s">
        <v>26</v>
      </c>
      <c r="E17" s="1">
        <v>1</v>
      </c>
      <c r="Q17" s="1">
        <v>1</v>
      </c>
      <c r="T17">
        <f t="shared" si="1"/>
        <v>68.5719362676586</v>
      </c>
      <c r="U17">
        <f t="shared" si="2"/>
        <v>1.6580074037320785E-30</v>
      </c>
      <c r="V17">
        <f>V16</f>
        <v>6.5571518709213688E-12</v>
      </c>
      <c r="W17" s="5">
        <f t="shared" si="3"/>
        <v>2.5285481202360898E-19</v>
      </c>
      <c r="X17">
        <f t="shared" si="4"/>
        <v>-42.821471494390607</v>
      </c>
      <c r="Z17" t="str">
        <f t="shared" si="5"/>
        <v/>
      </c>
      <c r="AA17" t="str">
        <f t="shared" si="6"/>
        <v/>
      </c>
    </row>
    <row r="18" spans="1:27" x14ac:dyDescent="0.25">
      <c r="B18" t="s">
        <v>22</v>
      </c>
      <c r="I18" s="1">
        <v>1</v>
      </c>
      <c r="T18">
        <f t="shared" si="1"/>
        <v>140.8769963807184</v>
      </c>
      <c r="U18">
        <f t="shared" si="2"/>
        <v>6.5750316051055614E-62</v>
      </c>
      <c r="V18">
        <f>V17</f>
        <v>6.5571518709213688E-12</v>
      </c>
      <c r="W18" s="5">
        <f t="shared" si="3"/>
        <v>1.0027267530989305E-50</v>
      </c>
      <c r="X18">
        <f t="shared" si="4"/>
        <v>-115.1265316074504</v>
      </c>
      <c r="Z18" t="str">
        <f t="shared" si="5"/>
        <v/>
      </c>
      <c r="AA18" t="str">
        <f t="shared" si="6"/>
        <v/>
      </c>
    </row>
    <row r="19" spans="1:27" x14ac:dyDescent="0.25">
      <c r="A19" t="s">
        <v>27</v>
      </c>
      <c r="B19" t="s">
        <v>13</v>
      </c>
      <c r="C19">
        <v>1</v>
      </c>
      <c r="G19" s="1">
        <v>2</v>
      </c>
      <c r="T19">
        <f t="shared" si="1"/>
        <v>51.500929546535978</v>
      </c>
      <c r="U19">
        <f t="shared" si="2"/>
        <v>4.2996240658327603E-23</v>
      </c>
      <c r="V19">
        <f>SUM(U19:U24)</f>
        <v>4.2996458041389039E-23</v>
      </c>
      <c r="W19" s="5">
        <f t="shared" si="3"/>
        <v>0.99999494416351165</v>
      </c>
      <c r="X19">
        <f t="shared" si="4"/>
        <v>-5.055849269138992E-6</v>
      </c>
      <c r="Z19" t="str">
        <f t="shared" si="5"/>
        <v/>
      </c>
      <c r="AA19" t="str">
        <f t="shared" si="6"/>
        <v/>
      </c>
    </row>
    <row r="20" spans="1:27" x14ac:dyDescent="0.25">
      <c r="B20" t="s">
        <v>28</v>
      </c>
      <c r="G20" s="1">
        <v>1</v>
      </c>
      <c r="O20" s="1">
        <v>1</v>
      </c>
      <c r="T20">
        <f t="shared" si="1"/>
        <v>78.827177892196346</v>
      </c>
      <c r="U20">
        <f t="shared" si="2"/>
        <v>5.831652235897098E-35</v>
      </c>
      <c r="V20">
        <f>V19</f>
        <v>4.2996458041389039E-23</v>
      </c>
      <c r="W20" s="5">
        <f t="shared" si="3"/>
        <v>1.3563099151756783E-12</v>
      </c>
      <c r="X20">
        <f t="shared" si="4"/>
        <v>-27.326253401509636</v>
      </c>
      <c r="Z20" t="str">
        <f t="shared" si="5"/>
        <v/>
      </c>
      <c r="AA20" t="str">
        <f t="shared" si="6"/>
        <v/>
      </c>
    </row>
    <row r="21" spans="1:27" x14ac:dyDescent="0.25">
      <c r="B21" t="s">
        <v>27</v>
      </c>
      <c r="N21" s="1">
        <v>1</v>
      </c>
      <c r="T21">
        <f t="shared" si="1"/>
        <v>70.309562951208306</v>
      </c>
      <c r="U21">
        <f t="shared" si="2"/>
        <v>2.9170561257246373E-31</v>
      </c>
      <c r="V21">
        <f>V20</f>
        <v>4.2996458041389039E-23</v>
      </c>
      <c r="W21" s="5">
        <f t="shared" si="3"/>
        <v>6.7844102947192416E-9</v>
      </c>
      <c r="X21">
        <f t="shared" si="4"/>
        <v>-18.808638460521596</v>
      </c>
      <c r="Z21" t="str">
        <f t="shared" si="5"/>
        <v/>
      </c>
      <c r="AA21" t="str">
        <f t="shared" si="6"/>
        <v/>
      </c>
    </row>
    <row r="22" spans="1:27" x14ac:dyDescent="0.25">
      <c r="B22" t="s">
        <v>14</v>
      </c>
      <c r="I22" s="1">
        <v>1</v>
      </c>
      <c r="P22" s="1">
        <v>-2</v>
      </c>
      <c r="T22">
        <f t="shared" si="1"/>
        <v>65.465125757034741</v>
      </c>
      <c r="U22">
        <f t="shared" si="2"/>
        <v>3.70558795991781E-29</v>
      </c>
      <c r="V22">
        <f>V21</f>
        <v>4.2996458041389039E-23</v>
      </c>
      <c r="W22" s="5">
        <f t="shared" si="3"/>
        <v>8.6183563221667127E-7</v>
      </c>
      <c r="X22">
        <f t="shared" si="4"/>
        <v>-13.964201266348031</v>
      </c>
      <c r="Z22" t="str">
        <f t="shared" si="5"/>
        <v/>
      </c>
      <c r="AA22" t="str">
        <f t="shared" si="6"/>
        <v/>
      </c>
    </row>
    <row r="23" spans="1:27" x14ac:dyDescent="0.25">
      <c r="B23" t="s">
        <v>29</v>
      </c>
      <c r="J23" s="1">
        <v>1</v>
      </c>
      <c r="Q23" s="1">
        <v>1</v>
      </c>
      <c r="T23">
        <f t="shared" si="1"/>
        <v>172.91568314149282</v>
      </c>
      <c r="U23">
        <f t="shared" si="2"/>
        <v>8.0107462862081403E-76</v>
      </c>
      <c r="V23">
        <f>V22</f>
        <v>4.2996458041389039E-23</v>
      </c>
      <c r="W23" s="5">
        <f t="shared" si="3"/>
        <v>1.8631177197193488E-53</v>
      </c>
      <c r="X23">
        <f t="shared" si="4"/>
        <v>-121.41475865080611</v>
      </c>
      <c r="Z23" t="str">
        <f t="shared" si="5"/>
        <v/>
      </c>
      <c r="AA23" t="str">
        <f t="shared" si="6"/>
        <v/>
      </c>
    </row>
    <row r="24" spans="1:27" x14ac:dyDescent="0.25">
      <c r="B24" t="s">
        <v>16</v>
      </c>
      <c r="E24" s="1">
        <v>1</v>
      </c>
      <c r="G24" s="1">
        <v>2</v>
      </c>
      <c r="T24">
        <f t="shared" si="1"/>
        <v>63.884399192131525</v>
      </c>
      <c r="U24">
        <f t="shared" si="2"/>
        <v>1.8003541790800008E-28</v>
      </c>
      <c r="V24">
        <f>V23</f>
        <v>4.2996458041389039E-23</v>
      </c>
      <c r="W24" s="5">
        <f t="shared" si="3"/>
        <v>4.1872150895474987E-6</v>
      </c>
      <c r="X24">
        <f t="shared" si="4"/>
        <v>-12.383474701444817</v>
      </c>
      <c r="Z24" t="str">
        <f t="shared" si="5"/>
        <v/>
      </c>
      <c r="AA24" t="str">
        <f t="shared" si="6"/>
        <v/>
      </c>
    </row>
    <row r="25" spans="1:27" x14ac:dyDescent="0.25">
      <c r="A25" t="s">
        <v>26</v>
      </c>
      <c r="B25" t="s">
        <v>25</v>
      </c>
      <c r="C25">
        <v>1</v>
      </c>
      <c r="H25" s="1">
        <v>1</v>
      </c>
      <c r="T25">
        <f t="shared" si="1"/>
        <v>12.830045421487034</v>
      </c>
      <c r="U25">
        <f t="shared" si="2"/>
        <v>2.6790577221275005E-6</v>
      </c>
      <c r="V25">
        <f>SUM(U25:U27)</f>
        <v>2.6790642792793714E-6</v>
      </c>
      <c r="W25" s="6">
        <f t="shared" si="3"/>
        <v>0.99999755244697874</v>
      </c>
      <c r="X25">
        <f t="shared" si="4"/>
        <v>-2.4475560165192157E-6</v>
      </c>
      <c r="Z25" t="str">
        <f t="shared" si="5"/>
        <v/>
      </c>
      <c r="AA25" t="str">
        <f t="shared" si="6"/>
        <v/>
      </c>
    </row>
    <row r="26" spans="1:27" x14ac:dyDescent="0.25">
      <c r="B26" t="s">
        <v>26</v>
      </c>
      <c r="O26" s="1">
        <v>1</v>
      </c>
      <c r="T26">
        <f t="shared" si="1"/>
        <v>53.076713118928353</v>
      </c>
      <c r="U26">
        <f t="shared" si="2"/>
        <v>8.8935750623047453E-24</v>
      </c>
      <c r="V26">
        <f>V25</f>
        <v>2.6790642792793714E-6</v>
      </c>
      <c r="W26" s="5">
        <f t="shared" si="3"/>
        <v>3.319657214308044E-18</v>
      </c>
      <c r="X26">
        <f t="shared" si="4"/>
        <v>-40.246670144997339</v>
      </c>
      <c r="Z26" t="str">
        <f t="shared" si="5"/>
        <v/>
      </c>
      <c r="AA26" t="str">
        <f t="shared" si="6"/>
        <v/>
      </c>
    </row>
    <row r="27" spans="1:27" x14ac:dyDescent="0.25">
      <c r="B27" t="s">
        <v>21</v>
      </c>
      <c r="G27" s="1">
        <v>1</v>
      </c>
      <c r="T27">
        <f t="shared" si="1"/>
        <v>25.750464773267989</v>
      </c>
      <c r="U27">
        <f t="shared" si="2"/>
        <v>6.5571518709213688E-12</v>
      </c>
      <c r="V27">
        <f>V26</f>
        <v>2.6790642792793714E-6</v>
      </c>
      <c r="W27" s="5">
        <f t="shared" si="3"/>
        <v>2.4475530212679875E-6</v>
      </c>
      <c r="X27">
        <f t="shared" si="4"/>
        <v>-12.920421799336971</v>
      </c>
      <c r="Z27" t="str">
        <f t="shared" si="5"/>
        <v/>
      </c>
      <c r="AA27" t="str">
        <f t="shared" si="6"/>
        <v/>
      </c>
    </row>
    <row r="28" spans="1:27" x14ac:dyDescent="0.25">
      <c r="A28" t="s">
        <v>30</v>
      </c>
      <c r="B28" t="s">
        <v>30</v>
      </c>
      <c r="C28">
        <v>1</v>
      </c>
      <c r="T28">
        <f t="shared" si="1"/>
        <v>0</v>
      </c>
      <c r="U28">
        <f t="shared" si="2"/>
        <v>1</v>
      </c>
      <c r="V28">
        <f>SUM(U28:U30)</f>
        <v>1.0000026790642793</v>
      </c>
      <c r="W28" s="5">
        <f t="shared" si="3"/>
        <v>0.99999732094289806</v>
      </c>
      <c r="X28">
        <f t="shared" si="4"/>
        <v>-2.6790606906196065E-6</v>
      </c>
      <c r="Z28" t="str">
        <f t="shared" si="5"/>
        <v/>
      </c>
      <c r="AA28" t="str">
        <f t="shared" si="6"/>
        <v/>
      </c>
    </row>
    <row r="29" spans="1:27" x14ac:dyDescent="0.25">
      <c r="B29" t="s">
        <v>21</v>
      </c>
      <c r="G29" s="1">
        <v>1</v>
      </c>
      <c r="T29">
        <f t="shared" si="1"/>
        <v>25.750464773267989</v>
      </c>
      <c r="U29">
        <f t="shared" si="2"/>
        <v>6.5571518709213688E-12</v>
      </c>
      <c r="V29">
        <f>V28</f>
        <v>1.0000026790642793</v>
      </c>
      <c r="W29" s="5">
        <f t="shared" si="3"/>
        <v>6.5571343039370804E-12</v>
      </c>
      <c r="X29">
        <f t="shared" si="4"/>
        <v>-25.750467452328678</v>
      </c>
      <c r="Z29" t="str">
        <f t="shared" si="5"/>
        <v/>
      </c>
      <c r="AA29" t="str">
        <f t="shared" si="6"/>
        <v/>
      </c>
    </row>
    <row r="30" spans="1:27" x14ac:dyDescent="0.25">
      <c r="B30" t="s">
        <v>25</v>
      </c>
      <c r="H30" s="1">
        <v>1</v>
      </c>
      <c r="T30">
        <f t="shared" si="1"/>
        <v>12.830045421487034</v>
      </c>
      <c r="U30">
        <f t="shared" si="2"/>
        <v>2.6790577221275005E-6</v>
      </c>
      <c r="V30">
        <f>V29</f>
        <v>1.0000026790642793</v>
      </c>
      <c r="W30" s="5">
        <f t="shared" si="3"/>
        <v>2.6790505447788837E-6</v>
      </c>
      <c r="X30">
        <f t="shared" si="4"/>
        <v>-12.830048100547724</v>
      </c>
      <c r="Z30" t="str">
        <f t="shared" si="5"/>
        <v/>
      </c>
      <c r="AA30" t="str">
        <f t="shared" si="6"/>
        <v/>
      </c>
    </row>
    <row r="31" spans="1:27" s="3" customFormat="1" x14ac:dyDescent="0.25">
      <c r="A31" s="3" t="s">
        <v>31</v>
      </c>
      <c r="B31" s="3" t="s">
        <v>32</v>
      </c>
      <c r="C31" s="3">
        <v>1</v>
      </c>
      <c r="D31" s="2"/>
      <c r="E31" s="2"/>
      <c r="F31" s="2">
        <v>1</v>
      </c>
      <c r="G31" s="2">
        <v>2</v>
      </c>
      <c r="H31" s="2"/>
      <c r="I31" s="2"/>
      <c r="J31" s="2"/>
      <c r="K31" s="2"/>
      <c r="L31" s="2">
        <v>1</v>
      </c>
      <c r="M31" s="2"/>
      <c r="N31" s="2"/>
      <c r="O31" s="2"/>
      <c r="P31" s="2">
        <v>-1</v>
      </c>
      <c r="Q31" s="2"/>
      <c r="R31" s="2"/>
      <c r="S31" s="2">
        <v>2</v>
      </c>
      <c r="T31" s="3">
        <f t="shared" si="1"/>
        <v>38.855478259132113</v>
      </c>
      <c r="U31" s="3">
        <f t="shared" si="2"/>
        <v>1.3343820779865329E-17</v>
      </c>
      <c r="V31" s="3">
        <f>SUM(U31:U36)</f>
        <v>1.3343872669681049E-17</v>
      </c>
      <c r="W31" s="6">
        <f t="shared" si="3"/>
        <v>0.99999611133761512</v>
      </c>
      <c r="X31" s="3">
        <f t="shared" si="4"/>
        <v>-3.8886699457437909E-6</v>
      </c>
      <c r="Z31" s="3" t="str">
        <f t="shared" si="5"/>
        <v/>
      </c>
      <c r="AA31" s="3" t="str">
        <f t="shared" si="6"/>
        <v/>
      </c>
    </row>
    <row r="32" spans="1:27" s="3" customFormat="1" x14ac:dyDescent="0.25">
      <c r="B32" s="3" t="s">
        <v>33</v>
      </c>
      <c r="D32" s="2"/>
      <c r="E32" s="2"/>
      <c r="F32" s="2"/>
      <c r="G32" s="2">
        <v>2</v>
      </c>
      <c r="H32" s="2"/>
      <c r="I32" s="2"/>
      <c r="J32" s="2"/>
      <c r="K32" s="2"/>
      <c r="L32" s="2">
        <v>1</v>
      </c>
      <c r="M32" s="2"/>
      <c r="N32" s="2"/>
      <c r="O32" s="2"/>
      <c r="P32" s="2"/>
      <c r="Q32" s="2"/>
      <c r="R32" s="2"/>
      <c r="S32" s="2">
        <v>2</v>
      </c>
      <c r="T32" s="3">
        <f t="shared" si="1"/>
        <v>51.500929546535978</v>
      </c>
      <c r="U32" s="3">
        <f t="shared" si="2"/>
        <v>4.2996240658327603E-23</v>
      </c>
      <c r="V32" s="3">
        <f>V31</f>
        <v>1.3343872669681049E-17</v>
      </c>
      <c r="W32" s="6">
        <f t="shared" si="3"/>
        <v>3.2221710835131428E-6</v>
      </c>
      <c r="X32" s="3">
        <f t="shared" si="4"/>
        <v>-12.645455176073812</v>
      </c>
      <c r="Z32" s="3" t="str">
        <f t="shared" si="5"/>
        <v/>
      </c>
      <c r="AA32" s="3" t="str">
        <f t="shared" si="6"/>
        <v/>
      </c>
    </row>
    <row r="33" spans="2:27" x14ac:dyDescent="0.25">
      <c r="B33" t="s">
        <v>31</v>
      </c>
      <c r="L33" s="1">
        <v>1</v>
      </c>
      <c r="O33" s="1">
        <v>1</v>
      </c>
      <c r="T33">
        <f t="shared" si="1"/>
        <v>53.076713118928353</v>
      </c>
      <c r="U33">
        <f t="shared" si="2"/>
        <v>8.8935750623047453E-24</v>
      </c>
      <c r="V33">
        <f>V32</f>
        <v>1.3343872669681049E-17</v>
      </c>
      <c r="W33" s="5">
        <f t="shared" si="3"/>
        <v>6.6649130147292718E-7</v>
      </c>
      <c r="X33">
        <f t="shared" si="4"/>
        <v>-14.221238748466186</v>
      </c>
      <c r="Z33" t="str">
        <f t="shared" si="5"/>
        <v/>
      </c>
      <c r="AA33" t="str">
        <f t="shared" si="6"/>
        <v/>
      </c>
    </row>
    <row r="34" spans="2:27" x14ac:dyDescent="0.25">
      <c r="B34" t="s">
        <v>19</v>
      </c>
      <c r="F34" s="1">
        <v>1</v>
      </c>
      <c r="I34" s="1">
        <v>2</v>
      </c>
      <c r="P34" s="1">
        <v>-3</v>
      </c>
      <c r="T34">
        <f t="shared" si="1"/>
        <v>193.69667085034928</v>
      </c>
      <c r="U34">
        <f t="shared" si="2"/>
        <v>7.5614430691964797E-85</v>
      </c>
      <c r="V34">
        <f>V33</f>
        <v>1.3343872669681049E-17</v>
      </c>
      <c r="W34" s="5">
        <f t="shared" si="3"/>
        <v>5.6666031341688577E-68</v>
      </c>
      <c r="X34">
        <f t="shared" si="4"/>
        <v>-154.84119647988712</v>
      </c>
      <c r="Z34" t="str">
        <f t="shared" si="5"/>
        <v/>
      </c>
      <c r="AA34" t="str">
        <f t="shared" si="6"/>
        <v/>
      </c>
    </row>
    <row r="35" spans="2:27" x14ac:dyDescent="0.25">
      <c r="B35" t="s">
        <v>34</v>
      </c>
      <c r="E35" s="1">
        <v>1</v>
      </c>
      <c r="G35" s="1">
        <v>2</v>
      </c>
      <c r="Q35" s="1">
        <v>1</v>
      </c>
      <c r="T35">
        <f t="shared" si="1"/>
        <v>120.07286581419459</v>
      </c>
      <c r="U35">
        <f t="shared" si="2"/>
        <v>7.1288085344152878E-53</v>
      </c>
      <c r="V35">
        <f>V34</f>
        <v>1.3343872669681049E-17</v>
      </c>
      <c r="W35" s="5">
        <f t="shared" si="3"/>
        <v>5.3423835125561667E-36</v>
      </c>
      <c r="X35">
        <f t="shared" si="4"/>
        <v>-81.217391443732424</v>
      </c>
      <c r="Z35" t="str">
        <f t="shared" si="5"/>
        <v/>
      </c>
      <c r="AA35" t="str">
        <f t="shared" si="6"/>
        <v/>
      </c>
    </row>
    <row r="36" spans="2:27" x14ac:dyDescent="0.25">
      <c r="B36" t="s">
        <v>35</v>
      </c>
      <c r="H36" s="1">
        <v>1</v>
      </c>
      <c r="J36" s="1">
        <v>1</v>
      </c>
      <c r="Q36" s="1">
        <v>1</v>
      </c>
      <c r="T36">
        <f t="shared" si="1"/>
        <v>185.74572856297985</v>
      </c>
      <c r="U36">
        <f t="shared" si="2"/>
        <v>2.1461251698070231E-81</v>
      </c>
      <c r="V36">
        <f>V35</f>
        <v>1.3343872669681049E-17</v>
      </c>
      <c r="W36" s="5">
        <f t="shared" si="3"/>
        <v>1.6083225784095559E-64</v>
      </c>
      <c r="X36">
        <f t="shared" si="4"/>
        <v>-146.89025419251769</v>
      </c>
      <c r="Z36" t="str">
        <f t="shared" si="5"/>
        <v/>
      </c>
      <c r="AA36" t="str">
        <f t="shared" si="6"/>
        <v/>
      </c>
    </row>
  </sheetData>
  <conditionalFormatting sqref="W3:W36">
    <cfRule type="cellIs" dxfId="0" priority="1" operator="greaterThan">
      <formula>0.999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KikuriaBrucePositiveAgree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Hayes, Bruce</dc:creator>
  <cp:lastModifiedBy>xx</cp:lastModifiedBy>
  <dcterms:created xsi:type="dcterms:W3CDTF">2019-06-03T21:29:02Z</dcterms:created>
  <dcterms:modified xsi:type="dcterms:W3CDTF">2019-06-03T21:51:35Z</dcterms:modified>
</cp:coreProperties>
</file>