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9320" windowHeight="11640" activeTab="1"/>
  </bookViews>
  <sheets>
    <sheet name="a la KulaBickmore" sheetId="5" r:id="rId1"/>
    <sheet name="a la KulaBickmore (2)" sheetId="6" r:id="rId2"/>
  </sheets>
  <definedNames>
    <definedName name="solver_adj" localSheetId="0" hidden="1">'a la KulaBickmore'!$E$3:$K$3</definedName>
    <definedName name="solver_adj" localSheetId="1" hidden="1">'a la KulaBickmore (2)'!$E$3:$K$3</definedName>
    <definedName name="solver_cvg" localSheetId="0" hidden="1">0.0001</definedName>
    <definedName name="solver_cvg" localSheetId="1" hidden="1">0.0001</definedName>
    <definedName name="solver_drv" localSheetId="0" hidden="1">1</definedName>
    <definedName name="solver_drv" localSheetId="1" hidden="1">1</definedName>
    <definedName name="solver_eng" localSheetId="0" hidden="1">1</definedName>
    <definedName name="solver_eng" localSheetId="1" hidden="1">1</definedName>
    <definedName name="solver_est" localSheetId="0" hidden="1">1</definedName>
    <definedName name="solver_est" localSheetId="1" hidden="1">1</definedName>
    <definedName name="solver_itr" localSheetId="0" hidden="1">2147483647</definedName>
    <definedName name="solver_itr" localSheetId="1" hidden="1">100</definedName>
    <definedName name="solver_lhs1" localSheetId="0" hidden="1">'a la KulaBickmore'!$E$3:$K$3</definedName>
    <definedName name="solver_lhs1" localSheetId="1" hidden="1">'a la KulaBickmore (2)'!$E$3:$K$3</definedName>
    <definedName name="solver_lhs2" localSheetId="0" hidden="1">'a la KulaBickmore'!#REF!</definedName>
    <definedName name="solver_lhs2" localSheetId="1" hidden="1">'a la KulaBickmore (2)'!#REF!</definedName>
    <definedName name="solver_lin" localSheetId="1" hidden="1">2</definedName>
    <definedName name="solver_mip" localSheetId="0" hidden="1">2147483647</definedName>
    <definedName name="solver_mip" localSheetId="1" hidden="1">2147483647</definedName>
    <definedName name="solver_mni" localSheetId="0" hidden="1">30</definedName>
    <definedName name="solver_mni" localSheetId="1" hidden="1">30</definedName>
    <definedName name="solver_mrt" localSheetId="0" hidden="1">0.075</definedName>
    <definedName name="solver_mrt" localSheetId="1" hidden="1">0.075</definedName>
    <definedName name="solver_msl" localSheetId="0" hidden="1">2</definedName>
    <definedName name="solver_msl" localSheetId="1" hidden="1">2</definedName>
    <definedName name="solver_neg" localSheetId="0" hidden="1">1</definedName>
    <definedName name="solver_neg" localSheetId="1" hidden="1">2</definedName>
    <definedName name="solver_nod" localSheetId="0" hidden="1">2147483647</definedName>
    <definedName name="solver_nod" localSheetId="1" hidden="1">2147483647</definedName>
    <definedName name="solver_num" localSheetId="0" hidden="1">1</definedName>
    <definedName name="solver_num" localSheetId="1" hidden="1">1</definedName>
    <definedName name="solver_nwt" localSheetId="0" hidden="1">1</definedName>
    <definedName name="solver_nwt" localSheetId="1" hidden="1">1</definedName>
    <definedName name="solver_opt" localSheetId="0" hidden="1">'a la KulaBickmore'!$Q$4</definedName>
    <definedName name="solver_opt" localSheetId="1" hidden="1">'a la KulaBickmore (2)'!$Q$4</definedName>
    <definedName name="solver_pre" localSheetId="0" hidden="1">0.000001</definedName>
    <definedName name="solver_pre" localSheetId="1" hidden="1">0.000001</definedName>
    <definedName name="solver_rbv" localSheetId="0" hidden="1">1</definedName>
    <definedName name="solver_rbv" localSheetId="1" hidden="1">1</definedName>
    <definedName name="solver_rel1" localSheetId="0" hidden="1">1</definedName>
    <definedName name="solver_rel1" localSheetId="1" hidden="1">1</definedName>
    <definedName name="solver_rel2" localSheetId="0" hidden="1">2</definedName>
    <definedName name="solver_rel2" localSheetId="1" hidden="1">2</definedName>
    <definedName name="solver_rhs1" localSheetId="0" hidden="1">100</definedName>
    <definedName name="solver_rhs1" localSheetId="1" hidden="1">200</definedName>
    <definedName name="solver_rhs2" localSheetId="0" hidden="1">0</definedName>
    <definedName name="solver_rhs2" localSheetId="1" hidden="1">0</definedName>
    <definedName name="solver_rlx" localSheetId="0" hidden="1">2</definedName>
    <definedName name="solver_rlx" localSheetId="1" hidden="1">2</definedName>
    <definedName name="solver_rsd" localSheetId="0" hidden="1">0</definedName>
    <definedName name="solver_rsd" localSheetId="1" hidden="1">0</definedName>
    <definedName name="solver_scl" localSheetId="0" hidden="1">1</definedName>
    <definedName name="solver_scl" localSheetId="1" hidden="1">2</definedName>
    <definedName name="solver_sho" localSheetId="0" hidden="1">2</definedName>
    <definedName name="solver_sho" localSheetId="1" hidden="1">2</definedName>
    <definedName name="solver_ssz" localSheetId="0" hidden="1">100</definedName>
    <definedName name="solver_ssz" localSheetId="1" hidden="1">100</definedName>
    <definedName name="solver_tim" localSheetId="0" hidden="1">2147483647</definedName>
    <definedName name="solver_tim" localSheetId="1" hidden="1">100</definedName>
    <definedName name="solver_tol" localSheetId="0" hidden="1">0.01</definedName>
    <definedName name="solver_tol" localSheetId="1" hidden="1">0.05</definedName>
    <definedName name="solver_typ" localSheetId="0" hidden="1">1</definedName>
    <definedName name="solver_typ" localSheetId="1" hidden="1">1</definedName>
    <definedName name="solver_val" localSheetId="0" hidden="1">0</definedName>
    <definedName name="solver_val" localSheetId="1" hidden="1">0</definedName>
    <definedName name="solver_ver" localSheetId="0" hidden="1">3</definedName>
    <definedName name="solver_ver" localSheetId="1" hidden="1">3</definedName>
  </definedNames>
  <calcPr calcId="114210"/>
</workbook>
</file>

<file path=xl/calcChain.xml><?xml version="1.0" encoding="utf-8"?>
<calcChain xmlns="http://schemas.openxmlformats.org/spreadsheetml/2006/main">
  <c r="L16" i="6"/>
  <c r="M16"/>
  <c r="L14"/>
  <c r="M14"/>
  <c r="L15"/>
  <c r="M15"/>
  <c r="L17"/>
  <c r="M17"/>
  <c r="L18"/>
  <c r="M18"/>
  <c r="N14"/>
  <c r="N15"/>
  <c r="N16"/>
  <c r="O16"/>
  <c r="P16"/>
  <c r="L23"/>
  <c r="M23"/>
  <c r="L24"/>
  <c r="M24"/>
  <c r="L25"/>
  <c r="M25"/>
  <c r="N23"/>
  <c r="N24"/>
  <c r="N25"/>
  <c r="L19"/>
  <c r="M19"/>
  <c r="L20"/>
  <c r="M20"/>
  <c r="L21"/>
  <c r="M21"/>
  <c r="L22"/>
  <c r="M22"/>
  <c r="N19"/>
  <c r="N20"/>
  <c r="N21"/>
  <c r="N22"/>
  <c r="N17"/>
  <c r="N18"/>
  <c r="O20"/>
  <c r="P20"/>
  <c r="O18"/>
  <c r="O17"/>
  <c r="O15"/>
  <c r="K24"/>
  <c r="O25"/>
  <c r="P25"/>
  <c r="O24"/>
  <c r="P24"/>
  <c r="O23"/>
  <c r="P23"/>
  <c r="K14"/>
  <c r="K4"/>
  <c r="L4"/>
  <c r="M4"/>
  <c r="L5"/>
  <c r="M5"/>
  <c r="L6"/>
  <c r="M6"/>
  <c r="L7"/>
  <c r="M7"/>
  <c r="L8"/>
  <c r="M8"/>
  <c r="N4"/>
  <c r="O4"/>
  <c r="P4"/>
  <c r="N5"/>
  <c r="O5"/>
  <c r="P5"/>
  <c r="N6"/>
  <c r="O6"/>
  <c r="P6"/>
  <c r="N7"/>
  <c r="O7"/>
  <c r="P7"/>
  <c r="N8"/>
  <c r="O8"/>
  <c r="P8"/>
  <c r="L9"/>
  <c r="M9"/>
  <c r="L10"/>
  <c r="M10"/>
  <c r="L11"/>
  <c r="M11"/>
  <c r="L12"/>
  <c r="M12"/>
  <c r="L13"/>
  <c r="M13"/>
  <c r="N9"/>
  <c r="O9"/>
  <c r="P9"/>
  <c r="N10"/>
  <c r="O10"/>
  <c r="P10"/>
  <c r="N11"/>
  <c r="O11"/>
  <c r="P11"/>
  <c r="N12"/>
  <c r="O12"/>
  <c r="P12"/>
  <c r="N13"/>
  <c r="O13"/>
  <c r="P13"/>
  <c r="O14"/>
  <c r="P14"/>
  <c r="P15"/>
  <c r="P17"/>
  <c r="P18"/>
  <c r="O19"/>
  <c r="P19"/>
  <c r="O21"/>
  <c r="P21"/>
  <c r="O22"/>
  <c r="P22"/>
  <c r="Q4"/>
  <c r="L28" i="5"/>
  <c r="M28"/>
  <c r="L22"/>
  <c r="M22"/>
  <c r="L27"/>
  <c r="M27"/>
  <c r="L26"/>
  <c r="M26"/>
  <c r="L25"/>
  <c r="M25"/>
  <c r="L24"/>
  <c r="M24"/>
  <c r="L23"/>
  <c r="M23"/>
  <c r="L21"/>
  <c r="M21"/>
  <c r="L20"/>
  <c r="M20"/>
  <c r="L19"/>
  <c r="M19"/>
  <c r="L18"/>
  <c r="M18"/>
  <c r="L17"/>
  <c r="M17"/>
  <c r="L16"/>
  <c r="M16"/>
  <c r="L15"/>
  <c r="M15"/>
  <c r="L14"/>
  <c r="M14"/>
  <c r="L13"/>
  <c r="M13"/>
  <c r="L12"/>
  <c r="M12"/>
  <c r="L11"/>
  <c r="M11"/>
  <c r="L10"/>
  <c r="M10"/>
  <c r="L9"/>
  <c r="M9"/>
  <c r="L8"/>
  <c r="M8"/>
  <c r="L7"/>
  <c r="M7"/>
  <c r="L6"/>
  <c r="M6"/>
  <c r="L5"/>
  <c r="M5"/>
  <c r="L4"/>
  <c r="M4"/>
  <c r="N25"/>
  <c r="N22"/>
  <c r="O22"/>
  <c r="P22"/>
  <c r="N4"/>
  <c r="N5"/>
  <c r="N9"/>
  <c r="N10"/>
  <c r="N11"/>
  <c r="N12"/>
  <c r="N13"/>
  <c r="N14"/>
  <c r="N15"/>
  <c r="O15"/>
  <c r="P15"/>
  <c r="N21"/>
  <c r="N23"/>
  <c r="N24"/>
  <c r="O24"/>
  <c r="P24"/>
  <c r="N16"/>
  <c r="N17"/>
  <c r="N18"/>
  <c r="N19"/>
  <c r="N20"/>
  <c r="O20"/>
  <c r="P20"/>
  <c r="N26"/>
  <c r="N27"/>
  <c r="O27"/>
  <c r="P27"/>
  <c r="N28"/>
  <c r="O28"/>
  <c r="P28"/>
  <c r="N7"/>
  <c r="O7"/>
  <c r="P7"/>
  <c r="N6"/>
  <c r="O10"/>
  <c r="P10"/>
  <c r="O12"/>
  <c r="P12"/>
  <c r="O14"/>
  <c r="P14"/>
  <c r="O19"/>
  <c r="P19"/>
  <c r="O21"/>
  <c r="P21"/>
  <c r="O18"/>
  <c r="P18"/>
  <c r="O17"/>
  <c r="P17"/>
  <c r="O5"/>
  <c r="P5"/>
  <c r="O4"/>
  <c r="P4"/>
  <c r="O25"/>
  <c r="P25"/>
  <c r="O16"/>
  <c r="P16"/>
  <c r="O26"/>
  <c r="P26"/>
  <c r="O11"/>
  <c r="P11"/>
  <c r="O13"/>
  <c r="P13"/>
  <c r="O23"/>
  <c r="P23"/>
  <c r="O9"/>
  <c r="P9"/>
  <c r="O6"/>
  <c r="P6"/>
  <c r="N8"/>
  <c r="O8"/>
  <c r="P8"/>
  <c r="Q4"/>
</calcChain>
</file>

<file path=xl/sharedStrings.xml><?xml version="1.0" encoding="utf-8"?>
<sst xmlns="http://schemas.openxmlformats.org/spreadsheetml/2006/main" count="105" uniqueCount="53">
  <si>
    <t>L H L L L L L</t>
  </si>
  <si>
    <t>L H H H H H</t>
  </si>
  <si>
    <t xml:space="preserve">L H L L L H </t>
  </si>
  <si>
    <t>L H H H H H H</t>
  </si>
  <si>
    <t xml:space="preserve">L H L L L L L </t>
  </si>
  <si>
    <t>L H H H L L L</t>
  </si>
  <si>
    <t>L H H H L L H</t>
  </si>
  <si>
    <t>L H H H H L H</t>
  </si>
  <si>
    <t>L H L L L L H</t>
  </si>
  <si>
    <t>H</t>
  </si>
  <si>
    <t>eH</t>
  </si>
  <si>
    <t>Z</t>
  </si>
  <si>
    <t>p</t>
  </si>
  <si>
    <t>ln p</t>
  </si>
  <si>
    <t>L</t>
  </si>
  <si>
    <t>H H H H</t>
  </si>
  <si>
    <t>L H L L L L L H</t>
  </si>
  <si>
    <t>L H H L L L L H</t>
  </si>
  <si>
    <t>L H H H L L L H</t>
  </si>
  <si>
    <t>L H H H H H L H</t>
  </si>
  <si>
    <t>Agree</t>
  </si>
  <si>
    <t>Spread to end if no barrier</t>
  </si>
  <si>
    <t>H L L H</t>
  </si>
  <si>
    <t>More than three intervening L</t>
  </si>
  <si>
    <t>Three intervening L</t>
  </si>
  <si>
    <t>Two intervening L</t>
  </si>
  <si>
    <t>One intervening L</t>
  </si>
  <si>
    <t>H L H</t>
  </si>
  <si>
    <t>H H !H</t>
  </si>
  <si>
    <t>*Singleton H</t>
  </si>
  <si>
    <t>Max L</t>
  </si>
  <si>
    <t>OCP</t>
  </si>
  <si>
    <t>L H H H H H H !H</t>
  </si>
  <si>
    <t>L H H H H !H</t>
  </si>
  <si>
    <t>*Doubleton H</t>
  </si>
  <si>
    <t>*H</t>
  </si>
  <si>
    <t>L H H L L L L</t>
  </si>
  <si>
    <t>Max H</t>
  </si>
  <si>
    <t>L L L L L L L</t>
  </si>
  <si>
    <t>[ H H H ]</t>
  </si>
  <si>
    <t>[ H H ][ H ]</t>
  </si>
  <si>
    <t>L [ H H H H H H ][ H ]</t>
  </si>
  <si>
    <t>[ H H H ][ H ]</t>
  </si>
  <si>
    <t>H H H !H</t>
  </si>
  <si>
    <t>Be Good</t>
  </si>
  <si>
    <t>singleton</t>
  </si>
  <si>
    <t>doubleton</t>
  </si>
  <si>
    <t>L H H L L H</t>
  </si>
  <si>
    <t>L H H H L H</t>
  </si>
  <si>
    <t>L H L L L H</t>
  </si>
  <si>
    <t>L [ H H H H H ]</t>
  </si>
  <si>
    <t>[ H H H H ]</t>
  </si>
  <si>
    <t>[ H H ] L [H ]</t>
  </si>
</sst>
</file>

<file path=xl/styles.xml><?xml version="1.0" encoding="utf-8"?>
<styleSheet xmlns="http://schemas.openxmlformats.org/spreadsheetml/2006/main">
  <numFmts count="1">
    <numFmt numFmtId="164" formatCode="0.0"/>
  </numFmts>
  <fonts count="4">
    <font>
      <sz val="11"/>
      <color theme="1"/>
      <name val="Calibri"/>
      <family val="2"/>
      <scheme val="minor"/>
    </font>
    <font>
      <b/>
      <sz val="11"/>
      <color indexed="8"/>
      <name val="Calibri"/>
      <family val="2"/>
    </font>
    <font>
      <sz val="11"/>
      <color indexed="8"/>
      <name val="Courier New"/>
      <family val="3"/>
    </font>
    <font>
      <sz val="8"/>
      <name val="Calibri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2" fillId="0" borderId="0" xfId="0" applyFont="1"/>
    <xf numFmtId="0" fontId="0" fillId="0" borderId="0" xfId="0" applyAlignment="1">
      <alignment horizontal="left"/>
    </xf>
    <xf numFmtId="164" fontId="1" fillId="0" borderId="0" xfId="0" applyNumberFormat="1" applyFont="1" applyAlignment="1">
      <alignment horizontal="center"/>
    </xf>
    <xf numFmtId="0" fontId="0" fillId="0" borderId="1" xfId="0" applyBorder="1" applyAlignment="1">
      <alignment horizontal="left"/>
    </xf>
    <xf numFmtId="0" fontId="2" fillId="0" borderId="2" xfId="0" applyFont="1" applyBorder="1"/>
    <xf numFmtId="0" fontId="0" fillId="0" borderId="2" xfId="0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0" fillId="0" borderId="2" xfId="0" applyBorder="1"/>
    <xf numFmtId="0" fontId="0" fillId="0" borderId="3" xfId="0" applyBorder="1" applyAlignment="1">
      <alignment horizontal="left"/>
    </xf>
    <xf numFmtId="0" fontId="2" fillId="0" borderId="0" xfId="0" applyFont="1" applyBorder="1"/>
    <xf numFmtId="0" fontId="0" fillId="0" borderId="0" xfId="0" applyBorder="1" applyAlignment="1">
      <alignment horizontal="center"/>
    </xf>
    <xf numFmtId="0" fontId="0" fillId="0" borderId="0" xfId="0" applyBorder="1"/>
    <xf numFmtId="0" fontId="0" fillId="0" borderId="4" xfId="0" applyBorder="1" applyAlignment="1">
      <alignment horizontal="left"/>
    </xf>
    <xf numFmtId="0" fontId="2" fillId="0" borderId="5" xfId="0" applyFont="1" applyBorder="1"/>
    <xf numFmtId="0" fontId="0" fillId="0" borderId="5" xfId="0" applyBorder="1" applyAlignment="1">
      <alignment horizontal="center"/>
    </xf>
    <xf numFmtId="0" fontId="0" fillId="0" borderId="5" xfId="0" applyBorder="1"/>
  </cellXfs>
  <cellStyles count="1">
    <cellStyle name="Normal" xfId="0" builtinId="0"/>
  </cellStyles>
  <dxfs count="10">
    <dxf>
      <font>
        <color indexed="20"/>
      </font>
      <fill>
        <patternFill>
          <bgColor indexed="4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>
  <dimension ref="A1:S28"/>
  <sheetViews>
    <sheetView workbookViewId="0">
      <selection activeCell="C24" sqref="C24"/>
    </sheetView>
  </sheetViews>
  <sheetFormatPr defaultRowHeight="15"/>
  <cols>
    <col min="1" max="1" width="1.28515625" style="4" customWidth="1"/>
    <col min="2" max="2" width="20.85546875" style="3" bestFit="1" customWidth="1"/>
    <col min="3" max="3" width="30.28515625" style="3" bestFit="1" customWidth="1"/>
    <col min="4" max="5" width="9.140625" style="1"/>
    <col min="6" max="6" width="5.5703125" style="1" bestFit="1" customWidth="1"/>
    <col min="7" max="7" width="6" style="1" bestFit="1" customWidth="1"/>
    <col min="8" max="8" width="12.140625" style="1" bestFit="1" customWidth="1"/>
    <col min="9" max="9" width="13.28515625" style="1" bestFit="1" customWidth="1"/>
    <col min="10" max="10" width="12.140625" style="1" customWidth="1"/>
    <col min="11" max="11" width="6.28515625" style="1" bestFit="1" customWidth="1"/>
    <col min="12" max="13" width="9.140625" style="1"/>
    <col min="14" max="14" width="12" style="1" bestFit="1" customWidth="1"/>
    <col min="15" max="19" width="9.140625" style="1"/>
  </cols>
  <sheetData>
    <row r="1" spans="1:17">
      <c r="E1" s="1" t="s">
        <v>37</v>
      </c>
      <c r="F1" s="1" t="s">
        <v>31</v>
      </c>
      <c r="G1" s="1" t="s">
        <v>30</v>
      </c>
      <c r="H1" s="1" t="s">
        <v>29</v>
      </c>
      <c r="I1" s="1" t="s">
        <v>34</v>
      </c>
      <c r="J1" s="1" t="s">
        <v>35</v>
      </c>
      <c r="K1" s="1" t="s">
        <v>20</v>
      </c>
    </row>
    <row r="2" spans="1:17">
      <c r="E2" s="1" t="s">
        <v>37</v>
      </c>
      <c r="F2" s="1" t="s">
        <v>31</v>
      </c>
      <c r="G2" s="1" t="s">
        <v>30</v>
      </c>
      <c r="H2" s="1" t="s">
        <v>29</v>
      </c>
      <c r="I2" s="1" t="s">
        <v>34</v>
      </c>
      <c r="J2" s="1" t="s">
        <v>35</v>
      </c>
      <c r="K2" s="1" t="s">
        <v>20</v>
      </c>
    </row>
    <row r="3" spans="1:17">
      <c r="E3" s="5">
        <v>200</v>
      </c>
      <c r="F3" s="5">
        <v>100</v>
      </c>
      <c r="G3" s="5">
        <v>0</v>
      </c>
      <c r="H3" s="5">
        <v>39.631427767524301</v>
      </c>
      <c r="I3" s="5">
        <v>16.946080060560291</v>
      </c>
      <c r="J3" s="5">
        <v>8.8179615174720034</v>
      </c>
      <c r="K3" s="5">
        <v>36.767185287342727</v>
      </c>
      <c r="L3" s="1" t="s">
        <v>9</v>
      </c>
      <c r="M3" s="1" t="s">
        <v>10</v>
      </c>
      <c r="N3" s="1" t="s">
        <v>11</v>
      </c>
      <c r="O3" s="1" t="s">
        <v>12</v>
      </c>
      <c r="P3" s="1" t="s">
        <v>13</v>
      </c>
      <c r="Q3" s="1" t="s">
        <v>14</v>
      </c>
    </row>
    <row r="4" spans="1:17">
      <c r="A4" s="4" t="s">
        <v>21</v>
      </c>
      <c r="B4" s="3" t="s">
        <v>0</v>
      </c>
      <c r="C4" s="3" t="s">
        <v>3</v>
      </c>
      <c r="D4" s="1">
        <v>1</v>
      </c>
      <c r="G4" s="1">
        <v>1</v>
      </c>
      <c r="J4" s="1">
        <v>6</v>
      </c>
      <c r="K4" s="1">
        <v>1</v>
      </c>
      <c r="L4" s="1">
        <f t="shared" ref="L4:L28" si="0">SUMPRODUCT(E$3:K$3,E4:K4)</f>
        <v>89.674954392174755</v>
      </c>
      <c r="M4" s="1">
        <f>EXP(-L4)</f>
        <v>1.1341281824560367E-39</v>
      </c>
      <c r="N4" s="1">
        <f>SUM(M4:M8)</f>
        <v>1.1341658338183537E-39</v>
      </c>
      <c r="O4" s="1">
        <f>M4/N4</f>
        <v>0.99996680259518123</v>
      </c>
      <c r="P4" s="1">
        <f>LN(O4)</f>
        <v>-3.3197955864813341E-5</v>
      </c>
      <c r="Q4" s="2">
        <f>SUMPRODUCT(D4:D95,P4:P95)</f>
        <v>-156.56609234975397</v>
      </c>
    </row>
    <row r="5" spans="1:17">
      <c r="C5" s="3" t="s">
        <v>4</v>
      </c>
      <c r="H5" s="1">
        <v>1</v>
      </c>
      <c r="J5" s="1">
        <v>1</v>
      </c>
      <c r="K5" s="1">
        <v>2</v>
      </c>
      <c r="L5" s="1">
        <f t="shared" si="0"/>
        <v>121.98375985968175</v>
      </c>
      <c r="M5" s="1">
        <f t="shared" ref="M5:M15" si="1">EXP(-L5)</f>
        <v>1.0546933582609604E-53</v>
      </c>
      <c r="N5" s="1">
        <f>N4</f>
        <v>1.1341658338183537E-39</v>
      </c>
      <c r="O5" s="1">
        <f>M5/N5</f>
        <v>9.2992869897179296E-15</v>
      </c>
      <c r="P5" s="1">
        <f>LN(O5)</f>
        <v>-32.308838665462865</v>
      </c>
    </row>
    <row r="6" spans="1:17">
      <c r="C6" s="3" t="s">
        <v>36</v>
      </c>
      <c r="I6" s="1">
        <v>1</v>
      </c>
      <c r="J6" s="1">
        <v>2</v>
      </c>
      <c r="K6" s="1">
        <v>2</v>
      </c>
      <c r="L6" s="1">
        <f t="shared" si="0"/>
        <v>108.11637367018974</v>
      </c>
      <c r="M6" s="1">
        <f>EXP(-L6)</f>
        <v>1.1108502360438781E-47</v>
      </c>
      <c r="N6" s="1">
        <f>N5</f>
        <v>1.1341658338183537E-39</v>
      </c>
      <c r="O6" s="1">
        <f>M6/N6</f>
        <v>9.7944251441962433E-9</v>
      </c>
      <c r="P6" s="1">
        <f>LN(O6)</f>
        <v>-18.441452475970856</v>
      </c>
    </row>
    <row r="7" spans="1:17">
      <c r="C7" s="3" t="s">
        <v>5</v>
      </c>
      <c r="J7" s="1">
        <v>3</v>
      </c>
      <c r="K7" s="1">
        <v>2</v>
      </c>
      <c r="L7" s="1">
        <f t="shared" si="0"/>
        <v>99.988255127101468</v>
      </c>
      <c r="M7" s="1">
        <f t="shared" si="1"/>
        <v>3.7640253804116413E-44</v>
      </c>
      <c r="N7" s="1">
        <f>N5</f>
        <v>1.1341658338183537E-39</v>
      </c>
      <c r="O7" s="1">
        <f>M7/N7</f>
        <v>3.3187610384448259E-5</v>
      </c>
      <c r="P7" s="1">
        <f>LN(O7)</f>
        <v>-10.313333932882578</v>
      </c>
    </row>
    <row r="8" spans="1:17">
      <c r="C8" s="3" t="s">
        <v>38</v>
      </c>
      <c r="E8" s="1">
        <v>1</v>
      </c>
      <c r="L8" s="1">
        <f t="shared" si="0"/>
        <v>200</v>
      </c>
      <c r="M8" s="1">
        <f>EXP(-L8)</f>
        <v>1.3838965267367376E-87</v>
      </c>
      <c r="N8" s="1">
        <f>N6</f>
        <v>1.1341658338183537E-39</v>
      </c>
      <c r="O8" s="1">
        <f>M8/N8</f>
        <v>1.2201888696273144E-48</v>
      </c>
      <c r="P8" s="1">
        <f>LN(O8)</f>
        <v>-110.3250788057811</v>
      </c>
    </row>
    <row r="9" spans="1:17">
      <c r="A9" s="4" t="s">
        <v>23</v>
      </c>
      <c r="B9" s="3" t="s">
        <v>16</v>
      </c>
      <c r="C9" s="3" t="s">
        <v>16</v>
      </c>
      <c r="H9" s="1">
        <v>2</v>
      </c>
      <c r="J9" s="1">
        <v>2</v>
      </c>
      <c r="K9" s="1">
        <v>3</v>
      </c>
      <c r="L9" s="1">
        <f t="shared" si="0"/>
        <v>207.20033443202078</v>
      </c>
      <c r="M9" s="1">
        <f t="shared" si="1"/>
        <v>1.0328520305656839E-90</v>
      </c>
      <c r="N9" s="1">
        <f>SUM(M9:M15)</f>
        <v>3.6866234716162859E-81</v>
      </c>
      <c r="O9" s="1">
        <f t="shared" ref="O9:O15" si="2">M9/N9</f>
        <v>2.8016206116999028E-10</v>
      </c>
      <c r="P9" s="1">
        <f t="shared" ref="P9:P15" si="3">LN(O9)</f>
        <v>-21.995652890300743</v>
      </c>
    </row>
    <row r="10" spans="1:17">
      <c r="C10" s="3" t="s">
        <v>17</v>
      </c>
      <c r="H10" s="1">
        <v>1</v>
      </c>
      <c r="I10" s="1">
        <v>2</v>
      </c>
      <c r="J10" s="1">
        <v>3</v>
      </c>
      <c r="K10" s="1">
        <v>3</v>
      </c>
      <c r="L10" s="1">
        <f t="shared" si="0"/>
        <v>210.27902830308909</v>
      </c>
      <c r="M10" s="1">
        <f t="shared" si="1"/>
        <v>4.7531152841356643E-92</v>
      </c>
      <c r="N10" s="1">
        <f t="shared" ref="N10:N15" si="4">N9</f>
        <v>3.6866234716162859E-81</v>
      </c>
      <c r="O10" s="1">
        <f t="shared" si="2"/>
        <v>1.2892868828971591E-11</v>
      </c>
      <c r="P10" s="1">
        <f t="shared" si="3"/>
        <v>-25.074346761369053</v>
      </c>
    </row>
    <row r="11" spans="1:17">
      <c r="C11" s="3" t="s">
        <v>18</v>
      </c>
      <c r="D11" s="1">
        <v>1</v>
      </c>
      <c r="H11" s="1">
        <v>1</v>
      </c>
      <c r="J11" s="1">
        <v>4</v>
      </c>
      <c r="K11" s="1">
        <v>3</v>
      </c>
      <c r="L11" s="1">
        <f t="shared" si="0"/>
        <v>185.2048296994405</v>
      </c>
      <c r="M11" s="1">
        <f t="shared" si="1"/>
        <v>3.6860773103465533E-81</v>
      </c>
      <c r="N11" s="1">
        <f t="shared" si="4"/>
        <v>3.6866234716162859E-81</v>
      </c>
      <c r="O11" s="1">
        <f t="shared" si="2"/>
        <v>0.99985185325435655</v>
      </c>
      <c r="P11" s="1">
        <f t="shared" si="3"/>
        <v>-1.4815772045650917E-4</v>
      </c>
    </row>
    <row r="12" spans="1:17">
      <c r="C12" s="3" t="s">
        <v>41</v>
      </c>
      <c r="H12" s="1">
        <v>1</v>
      </c>
      <c r="J12" s="1">
        <v>5</v>
      </c>
      <c r="K12" s="1">
        <v>3</v>
      </c>
      <c r="L12" s="1">
        <f t="shared" si="0"/>
        <v>194.02279121691248</v>
      </c>
      <c r="M12" s="1">
        <f t="shared" si="1"/>
        <v>5.4572319240302466E-85</v>
      </c>
      <c r="N12" s="1">
        <f t="shared" si="4"/>
        <v>3.6866234716162859E-81</v>
      </c>
      <c r="O12" s="1">
        <f t="shared" si="2"/>
        <v>1.4802791676573612E-4</v>
      </c>
      <c r="P12" s="1">
        <f t="shared" si="3"/>
        <v>-8.8181096751924422</v>
      </c>
    </row>
    <row r="13" spans="1:17">
      <c r="C13" s="3" t="s">
        <v>19</v>
      </c>
      <c r="H13" s="1">
        <v>1</v>
      </c>
      <c r="J13" s="1">
        <v>6</v>
      </c>
      <c r="K13" s="1">
        <v>3</v>
      </c>
      <c r="L13" s="1">
        <f t="shared" si="0"/>
        <v>202.84075273438449</v>
      </c>
      <c r="M13" s="1">
        <f t="shared" si="1"/>
        <v>8.0794236705399059E-89</v>
      </c>
      <c r="N13" s="1">
        <f t="shared" si="4"/>
        <v>3.6866234716162859E-81</v>
      </c>
      <c r="O13" s="1">
        <f t="shared" si="2"/>
        <v>2.1915510853615146E-8</v>
      </c>
      <c r="P13" s="1">
        <f t="shared" si="3"/>
        <v>-17.636071192664456</v>
      </c>
    </row>
    <row r="14" spans="1:17">
      <c r="C14" s="3" t="s">
        <v>41</v>
      </c>
      <c r="F14" s="1">
        <v>1</v>
      </c>
      <c r="G14" s="1">
        <v>1</v>
      </c>
      <c r="H14" s="1">
        <v>1</v>
      </c>
      <c r="J14" s="1">
        <v>7</v>
      </c>
      <c r="K14" s="1">
        <v>1</v>
      </c>
      <c r="L14" s="1">
        <f t="shared" si="0"/>
        <v>238.12434367717105</v>
      </c>
      <c r="M14" s="1">
        <f t="shared" si="1"/>
        <v>3.8362909224863357E-104</v>
      </c>
      <c r="N14" s="1">
        <f t="shared" si="4"/>
        <v>3.6866234716162859E-81</v>
      </c>
      <c r="O14" s="1">
        <f t="shared" si="2"/>
        <v>1.0405974334027751E-23</v>
      </c>
      <c r="P14" s="1">
        <f t="shared" si="3"/>
        <v>-52.919662135451013</v>
      </c>
    </row>
    <row r="15" spans="1:17">
      <c r="C15" s="3" t="s">
        <v>32</v>
      </c>
      <c r="F15" s="1">
        <v>1</v>
      </c>
      <c r="G15" s="1">
        <v>1</v>
      </c>
      <c r="H15" s="1">
        <v>1</v>
      </c>
      <c r="J15" s="1">
        <v>7</v>
      </c>
      <c r="L15" s="1">
        <f t="shared" si="0"/>
        <v>201.35715838982833</v>
      </c>
      <c r="M15" s="1">
        <f t="shared" si="1"/>
        <v>3.5620271025782607E-88</v>
      </c>
      <c r="N15" s="1">
        <f t="shared" si="4"/>
        <v>3.6866234716162859E-81</v>
      </c>
      <c r="O15" s="1">
        <f t="shared" si="2"/>
        <v>9.6620312055263958E-8</v>
      </c>
      <c r="P15" s="1">
        <f t="shared" si="3"/>
        <v>-16.152476848108289</v>
      </c>
    </row>
    <row r="16" spans="1:17">
      <c r="A16" s="4" t="s">
        <v>24</v>
      </c>
      <c r="B16" s="3" t="s">
        <v>2</v>
      </c>
      <c r="C16" s="3" t="s">
        <v>6</v>
      </c>
      <c r="D16" s="1">
        <v>1</v>
      </c>
      <c r="J16" s="1">
        <v>4</v>
      </c>
      <c r="K16" s="1">
        <v>3</v>
      </c>
      <c r="L16" s="1">
        <f t="shared" si="0"/>
        <v>145.57340193191618</v>
      </c>
      <c r="M16" s="1">
        <f t="shared" ref="M16:M22" si="5">EXP(-L16)</f>
        <v>6.0017075457780905E-64</v>
      </c>
      <c r="N16" s="1">
        <f>SUM(M16:M20)</f>
        <v>6.0025960976792072E-64</v>
      </c>
      <c r="O16" s="1">
        <f t="shared" ref="O16:O28" si="6">M16/N16</f>
        <v>0.99985197206564336</v>
      </c>
      <c r="P16" s="1">
        <f t="shared" ref="P16:P28" si="7">LN(O16)</f>
        <v>-1.4803889157264695E-4</v>
      </c>
    </row>
    <row r="17" spans="1:16">
      <c r="C17" s="3" t="s">
        <v>7</v>
      </c>
      <c r="J17" s="1">
        <v>5</v>
      </c>
      <c r="K17" s="1">
        <v>3</v>
      </c>
      <c r="L17" s="1">
        <f t="shared" si="0"/>
        <v>154.39136344938819</v>
      </c>
      <c r="M17" s="1">
        <f t="shared" si="5"/>
        <v>8.8855190111118905E-68</v>
      </c>
      <c r="N17" s="1">
        <f>N16</f>
        <v>6.0025960976792072E-64</v>
      </c>
      <c r="O17" s="1">
        <f t="shared" si="6"/>
        <v>1.4802793435572504E-4</v>
      </c>
      <c r="P17" s="1">
        <f t="shared" si="7"/>
        <v>-8.8181095563635861</v>
      </c>
    </row>
    <row r="18" spans="1:16">
      <c r="C18" s="3" t="s">
        <v>8</v>
      </c>
      <c r="H18" s="1">
        <v>2</v>
      </c>
      <c r="J18" s="1">
        <v>2</v>
      </c>
      <c r="K18" s="1">
        <v>3</v>
      </c>
      <c r="L18" s="1">
        <f t="shared" si="0"/>
        <v>207.20033443202078</v>
      </c>
      <c r="M18" s="1">
        <f t="shared" si="5"/>
        <v>1.0328520305656839E-90</v>
      </c>
      <c r="N18" s="1">
        <f>N17</f>
        <v>6.0025960976792072E-64</v>
      </c>
      <c r="O18" s="1">
        <f t="shared" si="6"/>
        <v>1.7206755439784081E-27</v>
      </c>
      <c r="P18" s="1">
        <f t="shared" si="7"/>
        <v>-61.627080538996175</v>
      </c>
    </row>
    <row r="19" spans="1:16">
      <c r="C19" s="3" t="s">
        <v>1</v>
      </c>
      <c r="F19" s="1">
        <v>1</v>
      </c>
      <c r="G19" s="1">
        <v>1</v>
      </c>
      <c r="J19" s="1">
        <v>5</v>
      </c>
      <c r="K19" s="1">
        <v>1</v>
      </c>
      <c r="L19" s="1">
        <f t="shared" si="0"/>
        <v>180.85699287470274</v>
      </c>
      <c r="M19" s="1">
        <f t="shared" si="5"/>
        <v>2.8497448724269752E-79</v>
      </c>
      <c r="N19" s="1">
        <f>N18</f>
        <v>6.0025960976792072E-64</v>
      </c>
      <c r="O19" s="1">
        <f t="shared" si="6"/>
        <v>4.7475206161693549E-16</v>
      </c>
      <c r="P19" s="1">
        <f t="shared" si="7"/>
        <v>-35.283738981678134</v>
      </c>
    </row>
    <row r="20" spans="1:16">
      <c r="C20" s="3" t="s">
        <v>33</v>
      </c>
      <c r="F20" s="1">
        <v>1</v>
      </c>
      <c r="J20" s="1">
        <v>5</v>
      </c>
      <c r="K20" s="1">
        <v>1</v>
      </c>
      <c r="L20" s="1">
        <f t="shared" si="0"/>
        <v>180.85699287470274</v>
      </c>
      <c r="M20" s="1">
        <f t="shared" si="5"/>
        <v>2.8497448724269752E-79</v>
      </c>
      <c r="N20" s="1">
        <f>N19</f>
        <v>6.0025960976792072E-64</v>
      </c>
      <c r="O20" s="1">
        <f t="shared" si="6"/>
        <v>4.7475206161693549E-16</v>
      </c>
      <c r="P20" s="1">
        <f t="shared" si="7"/>
        <v>-35.283738981678134</v>
      </c>
    </row>
    <row r="21" spans="1:16">
      <c r="A21" s="4" t="s">
        <v>25</v>
      </c>
      <c r="B21" s="3" t="s">
        <v>22</v>
      </c>
      <c r="C21" s="3" t="s">
        <v>42</v>
      </c>
      <c r="D21" s="1">
        <v>1</v>
      </c>
      <c r="G21" s="1">
        <v>1</v>
      </c>
      <c r="H21" s="1">
        <v>1</v>
      </c>
      <c r="I21" s="1">
        <v>1</v>
      </c>
      <c r="J21" s="1">
        <v>3</v>
      </c>
      <c r="K21" s="1">
        <v>2</v>
      </c>
      <c r="L21" s="1">
        <f t="shared" si="0"/>
        <v>156.56576295518607</v>
      </c>
      <c r="M21" s="1">
        <f t="shared" si="5"/>
        <v>1.0100737706254036E-68</v>
      </c>
      <c r="N21" s="1">
        <f>SUM(M21:M24)</f>
        <v>1</v>
      </c>
      <c r="O21" s="1">
        <f t="shared" si="6"/>
        <v>1.0100737706254036E-68</v>
      </c>
      <c r="P21" s="1">
        <f t="shared" si="7"/>
        <v>-156.56576295518607</v>
      </c>
    </row>
    <row r="22" spans="1:16">
      <c r="C22" s="3" t="s">
        <v>43</v>
      </c>
      <c r="L22" s="1">
        <f t="shared" si="0"/>
        <v>0</v>
      </c>
      <c r="M22" s="1">
        <f t="shared" si="5"/>
        <v>1</v>
      </c>
      <c r="N22" s="1">
        <f>SUM(M22:M25)</f>
        <v>1</v>
      </c>
      <c r="O22" s="1">
        <f t="shared" si="6"/>
        <v>1</v>
      </c>
      <c r="P22" s="1">
        <f t="shared" si="7"/>
        <v>0</v>
      </c>
    </row>
    <row r="23" spans="1:16">
      <c r="C23" s="3" t="s">
        <v>22</v>
      </c>
      <c r="H23" s="1">
        <v>2</v>
      </c>
      <c r="I23" s="1">
        <v>2</v>
      </c>
      <c r="J23" s="1">
        <v>2</v>
      </c>
      <c r="K23" s="1">
        <v>2</v>
      </c>
      <c r="L23" s="1">
        <f t="shared" si="0"/>
        <v>204.32530926579864</v>
      </c>
      <c r="M23" s="1">
        <f t="shared" ref="M23:M28" si="8">EXP(-L23)</f>
        <v>1.8308201038946422E-89</v>
      </c>
      <c r="N23" s="1">
        <f>N21</f>
        <v>1</v>
      </c>
      <c r="O23" s="1">
        <f t="shared" si="6"/>
        <v>1.8308201038946422E-89</v>
      </c>
      <c r="P23" s="1">
        <f t="shared" si="7"/>
        <v>-204.32530926579864</v>
      </c>
    </row>
    <row r="24" spans="1:16">
      <c r="C24" s="3" t="s">
        <v>15</v>
      </c>
      <c r="F24" s="1">
        <v>1</v>
      </c>
      <c r="H24" s="1">
        <v>1</v>
      </c>
      <c r="J24" s="1">
        <v>4</v>
      </c>
      <c r="L24" s="1">
        <f t="shared" si="0"/>
        <v>174.90327383741231</v>
      </c>
      <c r="M24" s="1">
        <f t="shared" si="8"/>
        <v>1.0976738184372882E-76</v>
      </c>
      <c r="N24" s="1">
        <f>N23</f>
        <v>1</v>
      </c>
      <c r="O24" s="1">
        <f t="shared" si="6"/>
        <v>1.0976738184372882E-76</v>
      </c>
      <c r="P24" s="1">
        <f t="shared" si="7"/>
        <v>-174.90327383741231</v>
      </c>
    </row>
    <row r="25" spans="1:16">
      <c r="A25" s="4" t="s">
        <v>26</v>
      </c>
      <c r="B25" s="3" t="s">
        <v>27</v>
      </c>
      <c r="C25" s="3" t="s">
        <v>28</v>
      </c>
      <c r="D25" s="1">
        <v>1</v>
      </c>
      <c r="F25" s="1">
        <v>1</v>
      </c>
      <c r="H25" s="1">
        <v>1</v>
      </c>
      <c r="J25" s="1">
        <v>3</v>
      </c>
      <c r="L25" s="1">
        <f t="shared" si="0"/>
        <v>166.08531231994033</v>
      </c>
      <c r="M25" s="1">
        <f t="shared" si="8"/>
        <v>7.4142177071247471E-73</v>
      </c>
      <c r="N25" s="1">
        <f>SUM(M25:M28)</f>
        <v>7.414217707124761E-73</v>
      </c>
      <c r="O25" s="1">
        <f t="shared" si="6"/>
        <v>0.99999999999999811</v>
      </c>
      <c r="P25" s="1">
        <f t="shared" si="7"/>
        <v>-1.8873791418627681E-15</v>
      </c>
    </row>
    <row r="26" spans="1:16">
      <c r="C26" s="3" t="s">
        <v>27</v>
      </c>
      <c r="H26" s="1">
        <v>2</v>
      </c>
      <c r="I26" s="1">
        <v>2</v>
      </c>
      <c r="J26" s="1">
        <v>2</v>
      </c>
      <c r="K26" s="1">
        <v>2</v>
      </c>
      <c r="L26" s="1">
        <f t="shared" si="0"/>
        <v>204.32530926579864</v>
      </c>
      <c r="M26" s="1">
        <f t="shared" si="8"/>
        <v>1.8308201038946422E-89</v>
      </c>
      <c r="N26" s="1">
        <f>N25</f>
        <v>7.414217707124761E-73</v>
      </c>
      <c r="O26" s="1">
        <f t="shared" si="6"/>
        <v>2.4693368555057381E-17</v>
      </c>
      <c r="P26" s="1">
        <f t="shared" si="7"/>
        <v>-38.239996945858309</v>
      </c>
    </row>
    <row r="27" spans="1:16">
      <c r="C27" s="3" t="s">
        <v>40</v>
      </c>
      <c r="F27" s="1">
        <v>1</v>
      </c>
      <c r="G27" s="1">
        <v>1</v>
      </c>
      <c r="J27" s="1">
        <v>3</v>
      </c>
      <c r="K27" s="1">
        <v>2</v>
      </c>
      <c r="L27" s="1">
        <f t="shared" si="0"/>
        <v>199.98825512710147</v>
      </c>
      <c r="M27" s="1">
        <f t="shared" si="8"/>
        <v>1.4002460390802035E-87</v>
      </c>
      <c r="N27" s="1">
        <f>N26</f>
        <v>7.414217707124761E-73</v>
      </c>
      <c r="O27" s="1">
        <f t="shared" si="6"/>
        <v>1.8885957957973423E-15</v>
      </c>
      <c r="P27" s="1">
        <f t="shared" si="7"/>
        <v>-33.902942807161139</v>
      </c>
    </row>
    <row r="28" spans="1:16">
      <c r="C28" s="3" t="s">
        <v>39</v>
      </c>
      <c r="E28" s="1">
        <v>1</v>
      </c>
      <c r="G28" s="1">
        <v>1</v>
      </c>
      <c r="J28" s="1">
        <v>3</v>
      </c>
      <c r="L28" s="1">
        <f t="shared" si="0"/>
        <v>226.45388455241601</v>
      </c>
      <c r="M28" s="1">
        <f t="shared" si="8"/>
        <v>4.4908394940293534E-99</v>
      </c>
      <c r="N28" s="1">
        <f>N27</f>
        <v>7.414217707124761E-73</v>
      </c>
      <c r="O28" s="1">
        <f t="shared" si="6"/>
        <v>6.0570645096027323E-27</v>
      </c>
      <c r="P28" s="1">
        <f t="shared" si="7"/>
        <v>-60.368572232475685</v>
      </c>
    </row>
  </sheetData>
  <phoneticPr fontId="3" type="noConversion"/>
  <conditionalFormatting sqref="O4:O5 O16:O19 O7 O9:O14">
    <cfRule type="cellIs" dxfId="9" priority="10" operator="greaterThan">
      <formula>0.99</formula>
    </cfRule>
  </conditionalFormatting>
  <conditionalFormatting sqref="O21 O23:O24">
    <cfRule type="cellIs" dxfId="8" priority="9" operator="greaterThan">
      <formula>0.99</formula>
    </cfRule>
  </conditionalFormatting>
  <conditionalFormatting sqref="O25:O27">
    <cfRule type="cellIs" dxfId="7" priority="8" operator="greaterThan">
      <formula>0.99</formula>
    </cfRule>
  </conditionalFormatting>
  <conditionalFormatting sqref="O15">
    <cfRule type="cellIs" dxfId="6" priority="7" operator="greaterThan">
      <formula>0.99</formula>
    </cfRule>
  </conditionalFormatting>
  <conditionalFormatting sqref="O20">
    <cfRule type="cellIs" dxfId="5" priority="6" operator="greaterThan">
      <formula>0.99</formula>
    </cfRule>
  </conditionalFormatting>
  <conditionalFormatting sqref="O6">
    <cfRule type="cellIs" dxfId="4" priority="5" operator="greaterThan">
      <formula>0.99</formula>
    </cfRule>
  </conditionalFormatting>
  <conditionalFormatting sqref="O8">
    <cfRule type="cellIs" dxfId="3" priority="3" operator="greaterThan">
      <formula>0.99</formula>
    </cfRule>
  </conditionalFormatting>
  <conditionalFormatting sqref="O22">
    <cfRule type="cellIs" dxfId="2" priority="2" operator="greaterThan">
      <formula>0.99</formula>
    </cfRule>
  </conditionalFormatting>
  <conditionalFormatting sqref="O28">
    <cfRule type="cellIs" dxfId="1" priority="1" operator="greaterThan">
      <formula>0.99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S25"/>
  <sheetViews>
    <sheetView tabSelected="1" workbookViewId="0">
      <selection activeCell="J3" sqref="J3"/>
    </sheetView>
  </sheetViews>
  <sheetFormatPr defaultRowHeight="15"/>
  <cols>
    <col min="1" max="1" width="1.28515625" style="4" customWidth="1"/>
    <col min="2" max="2" width="20.85546875" style="3" bestFit="1" customWidth="1"/>
    <col min="3" max="3" width="30.28515625" style="3" bestFit="1" customWidth="1"/>
    <col min="4" max="5" width="9.140625" style="1"/>
    <col min="6" max="6" width="10.28515625" style="1" bestFit="1" customWidth="1"/>
    <col min="7" max="7" width="9.28515625" style="1" bestFit="1" customWidth="1"/>
    <col min="8" max="8" width="12.140625" style="1" bestFit="1" customWidth="1"/>
    <col min="9" max="9" width="13.28515625" style="1" bestFit="1" customWidth="1"/>
    <col min="10" max="10" width="12.140625" style="1" customWidth="1"/>
    <col min="11" max="11" width="6.28515625" style="1" bestFit="1" customWidth="1"/>
    <col min="12" max="13" width="9.140625" style="1"/>
    <col min="14" max="14" width="12" style="1" bestFit="1" customWidth="1"/>
    <col min="15" max="19" width="9.140625" style="1"/>
  </cols>
  <sheetData>
    <row r="1" spans="1:19">
      <c r="E1" s="1" t="s">
        <v>35</v>
      </c>
      <c r="F1" s="1" t="s">
        <v>46</v>
      </c>
      <c r="G1" s="1" t="s">
        <v>45</v>
      </c>
      <c r="H1" s="1" t="s">
        <v>31</v>
      </c>
      <c r="I1" s="1" t="s">
        <v>37</v>
      </c>
      <c r="J1" s="1" t="s">
        <v>20</v>
      </c>
      <c r="K1" s="1" t="s">
        <v>44</v>
      </c>
    </row>
    <row r="2" spans="1:19">
      <c r="E2" s="1" t="s">
        <v>35</v>
      </c>
      <c r="F2" s="1" t="s">
        <v>46</v>
      </c>
      <c r="G2" s="1" t="s">
        <v>45</v>
      </c>
      <c r="H2" s="1" t="s">
        <v>31</v>
      </c>
      <c r="I2" s="1" t="s">
        <v>37</v>
      </c>
      <c r="J2" s="1" t="s">
        <v>20</v>
      </c>
    </row>
    <row r="3" spans="1:19">
      <c r="E3" s="5">
        <v>5.0082834270803449</v>
      </c>
      <c r="F3" s="5">
        <v>15.220019607962444</v>
      </c>
      <c r="G3" s="5">
        <v>88.849515869612532</v>
      </c>
      <c r="H3" s="5">
        <v>75.181629999370855</v>
      </c>
      <c r="I3" s="5">
        <v>200</v>
      </c>
      <c r="J3" s="5">
        <v>26.026822067260355</v>
      </c>
      <c r="K3" s="5">
        <v>0</v>
      </c>
      <c r="L3" s="1" t="s">
        <v>9</v>
      </c>
      <c r="M3" s="1" t="s">
        <v>10</v>
      </c>
      <c r="N3" s="1" t="s">
        <v>11</v>
      </c>
      <c r="O3" s="1" t="s">
        <v>12</v>
      </c>
      <c r="P3" s="1" t="s">
        <v>13</v>
      </c>
      <c r="Q3" s="1" t="s">
        <v>14</v>
      </c>
    </row>
    <row r="4" spans="1:19" s="10" customFormat="1">
      <c r="A4" s="6" t="s">
        <v>21</v>
      </c>
      <c r="B4" s="7" t="s">
        <v>0</v>
      </c>
      <c r="C4" s="7" t="s">
        <v>3</v>
      </c>
      <c r="D4" s="8">
        <v>1</v>
      </c>
      <c r="E4" s="8">
        <v>6</v>
      </c>
      <c r="F4" s="8"/>
      <c r="G4" s="8"/>
      <c r="H4" s="8"/>
      <c r="I4" s="8"/>
      <c r="J4" s="8">
        <v>1</v>
      </c>
      <c r="K4" s="8" t="str">
        <f>IF(D4=1,"", 1)</f>
        <v/>
      </c>
      <c r="L4" s="8">
        <f t="shared" ref="L4:L22" si="0">SUMPRODUCT(E$3:K$3,E4:K4)</f>
        <v>56.076522629742428</v>
      </c>
      <c r="M4" s="8">
        <f t="shared" ref="M4:M25" si="1">EXP(-L4)</f>
        <v>4.4286938345552407E-25</v>
      </c>
      <c r="N4" s="8">
        <f>SUM(M4:M8)</f>
        <v>4.4287676555717095E-25</v>
      </c>
      <c r="O4" s="8">
        <f t="shared" ref="O4:O22" si="2">M4/N4</f>
        <v>0.99998333147678775</v>
      </c>
      <c r="P4" s="8">
        <f t="shared" ref="P4:P25" si="3">LN(O4)</f>
        <v>-1.6668662133625547E-5</v>
      </c>
      <c r="Q4" s="9">
        <f>SUMPRODUCT(D4:D92,P4:P92)</f>
        <v>-1.0051638031139896E-4</v>
      </c>
      <c r="R4" s="8"/>
      <c r="S4" s="8"/>
    </row>
    <row r="5" spans="1:19" s="14" customFormat="1">
      <c r="A5" s="11"/>
      <c r="B5" s="12"/>
      <c r="C5" s="12" t="s">
        <v>4</v>
      </c>
      <c r="D5" s="13"/>
      <c r="E5" s="13">
        <v>1</v>
      </c>
      <c r="F5" s="13"/>
      <c r="G5" s="13">
        <v>1</v>
      </c>
      <c r="H5" s="13"/>
      <c r="I5" s="13"/>
      <c r="J5" s="13">
        <v>2</v>
      </c>
      <c r="K5" s="13"/>
      <c r="L5" s="13">
        <f t="shared" si="0"/>
        <v>145.91144343121357</v>
      </c>
      <c r="M5" s="13">
        <f t="shared" si="1"/>
        <v>4.2802119115197673E-64</v>
      </c>
      <c r="N5" s="13">
        <f>N4</f>
        <v>4.4287676555717095E-25</v>
      </c>
      <c r="O5" s="13">
        <f t="shared" si="2"/>
        <v>9.6645664085243926E-40</v>
      </c>
      <c r="P5" s="13">
        <f t="shared" si="3"/>
        <v>-89.834937470133269</v>
      </c>
      <c r="Q5" s="13"/>
      <c r="R5" s="13"/>
      <c r="S5" s="13"/>
    </row>
    <row r="6" spans="1:19" s="14" customFormat="1">
      <c r="A6" s="11"/>
      <c r="B6" s="12"/>
      <c r="C6" s="12" t="s">
        <v>36</v>
      </c>
      <c r="D6" s="13"/>
      <c r="E6" s="13">
        <v>2</v>
      </c>
      <c r="F6" s="13">
        <v>2</v>
      </c>
      <c r="G6" s="13"/>
      <c r="H6" s="13"/>
      <c r="I6" s="13"/>
      <c r="J6" s="13">
        <v>2</v>
      </c>
      <c r="K6" s="13"/>
      <c r="L6" s="13">
        <f t="shared" si="0"/>
        <v>92.51025020460628</v>
      </c>
      <c r="M6" s="13">
        <f t="shared" si="1"/>
        <v>6.6574638461692224E-41</v>
      </c>
      <c r="N6" s="13">
        <f>N5</f>
        <v>4.4287676555717095E-25</v>
      </c>
      <c r="O6" s="13">
        <f t="shared" si="2"/>
        <v>1.5032316806671155E-16</v>
      </c>
      <c r="P6" s="13">
        <f t="shared" si="3"/>
        <v>-36.433744243525986</v>
      </c>
      <c r="Q6" s="13"/>
      <c r="R6" s="13"/>
      <c r="S6" s="13"/>
    </row>
    <row r="7" spans="1:19" s="14" customFormat="1">
      <c r="A7" s="11"/>
      <c r="B7" s="12"/>
      <c r="C7" s="12" t="s">
        <v>5</v>
      </c>
      <c r="D7" s="13"/>
      <c r="E7" s="13">
        <v>3</v>
      </c>
      <c r="F7" s="13"/>
      <c r="G7" s="13"/>
      <c r="H7" s="13"/>
      <c r="I7" s="13"/>
      <c r="J7" s="13">
        <v>2</v>
      </c>
      <c r="K7" s="13"/>
      <c r="L7" s="13">
        <f t="shared" si="0"/>
        <v>67.078494415761739</v>
      </c>
      <c r="M7" s="13">
        <f t="shared" si="1"/>
        <v>7.3821016467931793E-30</v>
      </c>
      <c r="N7" s="13">
        <f>N5</f>
        <v>4.4287676555717095E-25</v>
      </c>
      <c r="O7" s="13">
        <f t="shared" si="2"/>
        <v>1.6668523212108367E-5</v>
      </c>
      <c r="P7" s="13">
        <f t="shared" si="3"/>
        <v>-11.001988454681445</v>
      </c>
      <c r="Q7" s="13"/>
      <c r="R7" s="13"/>
      <c r="S7" s="13"/>
    </row>
    <row r="8" spans="1:19" s="18" customFormat="1">
      <c r="A8" s="15"/>
      <c r="B8" s="16"/>
      <c r="C8" s="16" t="s">
        <v>38</v>
      </c>
      <c r="D8" s="17"/>
      <c r="E8" s="17"/>
      <c r="F8" s="17"/>
      <c r="G8" s="17"/>
      <c r="H8" s="17"/>
      <c r="I8" s="17">
        <v>1</v>
      </c>
      <c r="J8" s="17">
        <v>0</v>
      </c>
      <c r="K8" s="17"/>
      <c r="L8" s="17">
        <f t="shared" si="0"/>
        <v>200</v>
      </c>
      <c r="M8" s="17">
        <f t="shared" si="1"/>
        <v>1.3838965267367376E-87</v>
      </c>
      <c r="N8" s="17">
        <f>N6</f>
        <v>4.4287676555717095E-25</v>
      </c>
      <c r="O8" s="17">
        <f t="shared" si="2"/>
        <v>3.1247891837263029E-63</v>
      </c>
      <c r="P8" s="17">
        <f t="shared" si="3"/>
        <v>-143.9234940389197</v>
      </c>
      <c r="Q8" s="17"/>
      <c r="R8" s="17"/>
      <c r="S8" s="17"/>
    </row>
    <row r="9" spans="1:19" s="10" customFormat="1">
      <c r="A9" s="6" t="s">
        <v>23</v>
      </c>
      <c r="B9" s="7" t="s">
        <v>16</v>
      </c>
      <c r="C9" s="7" t="s">
        <v>16</v>
      </c>
      <c r="D9" s="8"/>
      <c r="E9" s="8">
        <v>2</v>
      </c>
      <c r="F9" s="8"/>
      <c r="G9" s="8">
        <v>2</v>
      </c>
      <c r="H9" s="8"/>
      <c r="I9" s="8"/>
      <c r="J9" s="8">
        <v>3</v>
      </c>
      <c r="K9" s="8"/>
      <c r="L9" s="8">
        <f t="shared" si="0"/>
        <v>265.79606479516679</v>
      </c>
      <c r="M9" s="8">
        <f t="shared" si="1"/>
        <v>3.6832885915910179E-116</v>
      </c>
      <c r="N9" s="8">
        <f>SUM(M9:M13)</f>
        <v>6.352868853300901E-82</v>
      </c>
      <c r="O9" s="8">
        <f t="shared" si="2"/>
        <v>5.7978350830856676E-35</v>
      </c>
      <c r="P9" s="8">
        <f t="shared" si="3"/>
        <v>-78.8329936684556</v>
      </c>
      <c r="Q9" s="8"/>
      <c r="R9" s="8"/>
      <c r="S9" s="8"/>
    </row>
    <row r="10" spans="1:19" s="14" customFormat="1">
      <c r="A10" s="11"/>
      <c r="B10" s="12"/>
      <c r="C10" s="12" t="s">
        <v>17</v>
      </c>
      <c r="D10" s="13"/>
      <c r="E10" s="13">
        <v>3</v>
      </c>
      <c r="F10" s="13">
        <v>2</v>
      </c>
      <c r="G10" s="13">
        <v>1</v>
      </c>
      <c r="H10" s="13"/>
      <c r="I10" s="13"/>
      <c r="J10" s="13">
        <v>3</v>
      </c>
      <c r="K10" s="13"/>
      <c r="L10" s="13">
        <f t="shared" si="0"/>
        <v>212.39487156855952</v>
      </c>
      <c r="M10" s="13">
        <f t="shared" si="1"/>
        <v>5.7290062128763398E-93</v>
      </c>
      <c r="N10" s="13">
        <f>N9</f>
        <v>6.352868853300901E-82</v>
      </c>
      <c r="O10" s="13">
        <f t="shared" si="2"/>
        <v>9.0179828124416465E-12</v>
      </c>
      <c r="P10" s="13">
        <f t="shared" si="3"/>
        <v>-25.431800441848345</v>
      </c>
      <c r="Q10" s="13"/>
      <c r="R10" s="13"/>
      <c r="S10" s="13"/>
    </row>
    <row r="11" spans="1:19" s="14" customFormat="1">
      <c r="A11" s="11"/>
      <c r="B11" s="12"/>
      <c r="C11" s="12" t="s">
        <v>18</v>
      </c>
      <c r="D11" s="13">
        <v>1</v>
      </c>
      <c r="E11" s="13">
        <v>4</v>
      </c>
      <c r="F11" s="13"/>
      <c r="G11" s="13">
        <v>1</v>
      </c>
      <c r="H11" s="13"/>
      <c r="I11" s="13"/>
      <c r="J11" s="13">
        <v>3</v>
      </c>
      <c r="K11" s="13"/>
      <c r="L11" s="13">
        <f t="shared" si="0"/>
        <v>186.96311577971497</v>
      </c>
      <c r="M11" s="13">
        <f t="shared" si="1"/>
        <v>6.3525851849572897E-82</v>
      </c>
      <c r="N11" s="13">
        <f>N10</f>
        <v>6.352868853300901E-82</v>
      </c>
      <c r="O11" s="13">
        <f t="shared" si="2"/>
        <v>0.99995534799314112</v>
      </c>
      <c r="P11" s="13">
        <f t="shared" si="3"/>
        <v>-4.4653003789415715E-5</v>
      </c>
      <c r="Q11" s="13"/>
      <c r="R11" s="13"/>
      <c r="S11" s="13"/>
    </row>
    <row r="12" spans="1:19" s="14" customFormat="1">
      <c r="A12" s="11"/>
      <c r="B12" s="12"/>
      <c r="C12" s="12" t="s">
        <v>41</v>
      </c>
      <c r="D12" s="13"/>
      <c r="E12" s="13">
        <v>7</v>
      </c>
      <c r="F12" s="13"/>
      <c r="G12" s="13">
        <v>1</v>
      </c>
      <c r="H12" s="13">
        <v>1</v>
      </c>
      <c r="I12" s="13"/>
      <c r="J12" s="13">
        <v>1</v>
      </c>
      <c r="K12" s="13"/>
      <c r="L12" s="13">
        <f t="shared" si="0"/>
        <v>225.11595192580614</v>
      </c>
      <c r="M12" s="13">
        <f t="shared" si="1"/>
        <v>1.7115291105045115E-98</v>
      </c>
      <c r="N12" s="13">
        <f>N11</f>
        <v>6.352868853300901E-82</v>
      </c>
      <c r="O12" s="13">
        <f t="shared" si="2"/>
        <v>2.6941042700971459E-17</v>
      </c>
      <c r="P12" s="13">
        <f t="shared" si="3"/>
        <v>-38.152880799094966</v>
      </c>
      <c r="Q12" s="13"/>
      <c r="R12" s="13"/>
      <c r="S12" s="13"/>
    </row>
    <row r="13" spans="1:19" s="14" customFormat="1">
      <c r="A13" s="11"/>
      <c r="B13" s="12"/>
      <c r="C13" s="12" t="s">
        <v>19</v>
      </c>
      <c r="D13" s="13"/>
      <c r="E13" s="13">
        <v>6</v>
      </c>
      <c r="F13" s="13"/>
      <c r="G13" s="13">
        <v>1</v>
      </c>
      <c r="H13" s="13"/>
      <c r="I13" s="13"/>
      <c r="J13" s="13">
        <v>3</v>
      </c>
      <c r="K13" s="13"/>
      <c r="L13" s="13">
        <f t="shared" si="0"/>
        <v>196.97968263387565</v>
      </c>
      <c r="M13" s="13">
        <f t="shared" si="1"/>
        <v>2.8366828632146755E-86</v>
      </c>
      <c r="N13" s="13">
        <f>N12</f>
        <v>6.352868853300901E-82</v>
      </c>
      <c r="O13" s="13">
        <f t="shared" si="2"/>
        <v>4.4651997840955856E-5</v>
      </c>
      <c r="P13" s="13">
        <f t="shared" si="3"/>
        <v>-10.016611507164475</v>
      </c>
      <c r="Q13" s="13"/>
      <c r="R13" s="13"/>
      <c r="S13" s="13"/>
    </row>
    <row r="14" spans="1:19" s="10" customFormat="1">
      <c r="A14" s="6" t="s">
        <v>24</v>
      </c>
      <c r="B14" s="7" t="s">
        <v>2</v>
      </c>
      <c r="C14" s="7" t="s">
        <v>48</v>
      </c>
      <c r="D14" s="8">
        <v>1</v>
      </c>
      <c r="E14" s="8">
        <v>4</v>
      </c>
      <c r="F14" s="8"/>
      <c r="G14" s="8">
        <v>1</v>
      </c>
      <c r="H14" s="8"/>
      <c r="I14" s="8"/>
      <c r="J14" s="8">
        <v>3</v>
      </c>
      <c r="K14" s="8" t="str">
        <f>IF(D14=1,"", 1)</f>
        <v/>
      </c>
      <c r="L14" s="8">
        <f t="shared" si="0"/>
        <v>186.96311577971497</v>
      </c>
      <c r="M14" s="8">
        <f t="shared" si="1"/>
        <v>6.3525851849572897E-82</v>
      </c>
      <c r="N14" s="8">
        <f>SUM(M14:M18)</f>
        <v>6.3528185575389402E-82</v>
      </c>
      <c r="O14" s="8">
        <f t="shared" si="2"/>
        <v>0.99996326471793007</v>
      </c>
      <c r="P14" s="8">
        <f t="shared" si="3"/>
        <v>-3.6735956826932281E-5</v>
      </c>
      <c r="Q14" s="8"/>
      <c r="R14" s="8"/>
      <c r="S14" s="8"/>
    </row>
    <row r="15" spans="1:19" s="14" customFormat="1">
      <c r="A15" s="11"/>
      <c r="B15" s="12"/>
      <c r="C15" s="12" t="s">
        <v>49</v>
      </c>
      <c r="D15" s="13"/>
      <c r="E15" s="13">
        <v>2</v>
      </c>
      <c r="F15" s="13"/>
      <c r="G15" s="13">
        <v>2</v>
      </c>
      <c r="H15" s="13"/>
      <c r="I15" s="13"/>
      <c r="J15" s="13">
        <v>3</v>
      </c>
      <c r="K15" s="13"/>
      <c r="L15" s="13">
        <f>SUMPRODUCT(E$3:K$3,E15:K15)</f>
        <v>265.79606479516679</v>
      </c>
      <c r="M15" s="13">
        <f t="shared" si="1"/>
        <v>3.6832885915910179E-116</v>
      </c>
      <c r="N15" s="13">
        <f t="shared" ref="N15:N25" si="4">N14</f>
        <v>6.3528185575389402E-82</v>
      </c>
      <c r="O15" s="13">
        <f>M15/N15</f>
        <v>5.7978809850000051E-35</v>
      </c>
      <c r="P15" s="13">
        <f t="shared" si="3"/>
        <v>-78.832985751408643</v>
      </c>
      <c r="Q15" s="13"/>
      <c r="R15" s="13"/>
      <c r="S15" s="13"/>
    </row>
    <row r="16" spans="1:19" s="14" customFormat="1">
      <c r="A16" s="11"/>
      <c r="B16" s="12"/>
      <c r="C16" s="12" t="s">
        <v>47</v>
      </c>
      <c r="D16" s="13"/>
      <c r="E16" s="13">
        <v>3</v>
      </c>
      <c r="F16" s="13">
        <v>1</v>
      </c>
      <c r="G16" s="13">
        <v>1</v>
      </c>
      <c r="H16" s="13"/>
      <c r="I16" s="13"/>
      <c r="J16" s="13">
        <v>3</v>
      </c>
      <c r="K16" s="13"/>
      <c r="L16" s="13">
        <f>SUMPRODUCT(E$3:K$3,E16:K16)</f>
        <v>197.17485196059707</v>
      </c>
      <c r="M16" s="13">
        <f t="shared" si="1"/>
        <v>2.3337257781742777E-86</v>
      </c>
      <c r="N16" s="13">
        <f t="shared" si="4"/>
        <v>6.3528185575389402E-82</v>
      </c>
      <c r="O16" s="13">
        <f>M16/N16</f>
        <v>3.6735281466599214E-5</v>
      </c>
      <c r="P16" s="13">
        <f t="shared" si="3"/>
        <v>-10.211772916838926</v>
      </c>
      <c r="Q16" s="13"/>
      <c r="R16" s="13"/>
      <c r="S16" s="13"/>
    </row>
    <row r="17" spans="1:19" s="14" customFormat="1">
      <c r="A17" s="11"/>
      <c r="B17" s="12"/>
      <c r="C17" s="12" t="s">
        <v>50</v>
      </c>
      <c r="D17" s="13"/>
      <c r="E17" s="13">
        <v>5</v>
      </c>
      <c r="F17" s="13"/>
      <c r="G17" s="13"/>
      <c r="H17" s="13"/>
      <c r="I17" s="13">
        <v>1</v>
      </c>
      <c r="J17" s="13">
        <v>1</v>
      </c>
      <c r="K17" s="13"/>
      <c r="L17" s="13">
        <f>SUMPRODUCT(E$3:K$3,E17:K17)</f>
        <v>251.06823920266208</v>
      </c>
      <c r="M17" s="13">
        <f t="shared" si="1"/>
        <v>9.1716850544031378E-110</v>
      </c>
      <c r="N17" s="13">
        <f t="shared" si="4"/>
        <v>6.3528185575389402E-82</v>
      </c>
      <c r="O17" s="13">
        <f>M17/N17</f>
        <v>1.4437190313768722E-28</v>
      </c>
      <c r="P17" s="13">
        <f t="shared" si="3"/>
        <v>-64.105160158903942</v>
      </c>
      <c r="Q17" s="13"/>
      <c r="R17" s="13"/>
      <c r="S17" s="13"/>
    </row>
    <row r="18" spans="1:19" s="18" customFormat="1">
      <c r="A18" s="15"/>
      <c r="B18" s="16"/>
      <c r="C18" s="16" t="s">
        <v>33</v>
      </c>
      <c r="D18" s="17"/>
      <c r="E18" s="17">
        <v>5</v>
      </c>
      <c r="F18" s="17"/>
      <c r="G18" s="17">
        <v>1</v>
      </c>
      <c r="H18" s="17">
        <v>1</v>
      </c>
      <c r="I18" s="17"/>
      <c r="J18" s="17">
        <v>1</v>
      </c>
      <c r="K18" s="17"/>
      <c r="L18" s="13">
        <f>SUMPRODUCT(E$3:K$3,E18:K18)</f>
        <v>215.09938507164549</v>
      </c>
      <c r="M18" s="13">
        <f t="shared" si="1"/>
        <v>3.8328692332890351E-94</v>
      </c>
      <c r="N18" s="13">
        <f t="shared" si="4"/>
        <v>6.3528185575389402E-82</v>
      </c>
      <c r="O18" s="13">
        <f>M18/N18</f>
        <v>6.0333365396380456E-13</v>
      </c>
      <c r="P18" s="17">
        <f t="shared" si="3"/>
        <v>-28.136306027887343</v>
      </c>
      <c r="Q18" s="17"/>
      <c r="R18" s="17"/>
      <c r="S18" s="17"/>
    </row>
    <row r="19" spans="1:19" s="10" customFormat="1">
      <c r="A19" s="6" t="s">
        <v>25</v>
      </c>
      <c r="B19" s="7" t="s">
        <v>22</v>
      </c>
      <c r="C19" s="7" t="s">
        <v>42</v>
      </c>
      <c r="D19" s="8"/>
      <c r="E19" s="8">
        <v>4</v>
      </c>
      <c r="F19" s="8"/>
      <c r="G19" s="8">
        <v>1</v>
      </c>
      <c r="H19" s="8">
        <v>1</v>
      </c>
      <c r="I19" s="8"/>
      <c r="J19" s="8"/>
      <c r="K19" s="8"/>
      <c r="L19" s="8">
        <f t="shared" si="0"/>
        <v>184.06427957730477</v>
      </c>
      <c r="M19" s="8">
        <f t="shared" si="1"/>
        <v>1.1531852108085168E-80</v>
      </c>
      <c r="N19" s="8">
        <f>SUM(M19:M22)</f>
        <v>4.69197939375855E-75</v>
      </c>
      <c r="O19" s="8">
        <f t="shared" si="2"/>
        <v>2.4577797855261847E-6</v>
      </c>
      <c r="P19" s="8">
        <f t="shared" si="3"/>
        <v>-12.916252141750867</v>
      </c>
      <c r="Q19" s="8"/>
      <c r="R19" s="8"/>
      <c r="S19" s="8"/>
    </row>
    <row r="20" spans="1:19" s="14" customFormat="1">
      <c r="A20" s="11"/>
      <c r="B20" s="12"/>
      <c r="C20" s="12" t="s">
        <v>52</v>
      </c>
      <c r="D20" s="13">
        <v>1</v>
      </c>
      <c r="E20" s="13">
        <v>3</v>
      </c>
      <c r="F20" s="13">
        <v>1</v>
      </c>
      <c r="G20" s="13">
        <v>1</v>
      </c>
      <c r="H20" s="13"/>
      <c r="I20" s="13"/>
      <c r="J20" s="13">
        <v>2</v>
      </c>
      <c r="K20" s="13"/>
      <c r="L20" s="13">
        <f>SUMPRODUCT(E$3:K$3,E20:K20)</f>
        <v>171.14802989333671</v>
      </c>
      <c r="M20" s="13">
        <f t="shared" si="1"/>
        <v>4.6919678619064419E-75</v>
      </c>
      <c r="N20" s="13">
        <f t="shared" si="4"/>
        <v>4.69197939375855E-75</v>
      </c>
      <c r="O20" s="13">
        <f>M20/N20</f>
        <v>0.99999754222021442</v>
      </c>
      <c r="P20" s="13">
        <f t="shared" si="3"/>
        <v>-2.4577828059263908E-6</v>
      </c>
      <c r="Q20" s="13"/>
      <c r="R20" s="13"/>
      <c r="S20" s="13"/>
    </row>
    <row r="21" spans="1:19" s="14" customFormat="1">
      <c r="A21" s="11"/>
      <c r="B21" s="12"/>
      <c r="C21" s="12" t="s">
        <v>22</v>
      </c>
      <c r="D21" s="13"/>
      <c r="E21" s="13">
        <v>2</v>
      </c>
      <c r="F21" s="13"/>
      <c r="G21" s="13">
        <v>2</v>
      </c>
      <c r="H21" s="13"/>
      <c r="I21" s="13"/>
      <c r="J21" s="13">
        <v>2</v>
      </c>
      <c r="K21" s="13"/>
      <c r="L21" s="13">
        <f t="shared" si="0"/>
        <v>239.76924272790646</v>
      </c>
      <c r="M21" s="13">
        <f t="shared" si="1"/>
        <v>7.4052709446399371E-105</v>
      </c>
      <c r="N21" s="13">
        <f t="shared" si="4"/>
        <v>4.69197939375855E-75</v>
      </c>
      <c r="O21" s="13">
        <f t="shared" si="2"/>
        <v>1.5782829213808381E-30</v>
      </c>
      <c r="P21" s="13">
        <f t="shared" si="3"/>
        <v>-68.621215292352559</v>
      </c>
      <c r="Q21" s="13"/>
      <c r="R21" s="13"/>
      <c r="S21" s="13"/>
    </row>
    <row r="22" spans="1:19" s="18" customFormat="1">
      <c r="A22" s="15"/>
      <c r="B22" s="16"/>
      <c r="C22" s="16" t="s">
        <v>51</v>
      </c>
      <c r="D22" s="17"/>
      <c r="E22" s="17">
        <v>4</v>
      </c>
      <c r="F22" s="17"/>
      <c r="G22" s="17"/>
      <c r="H22" s="17"/>
      <c r="I22" s="17">
        <v>1</v>
      </c>
      <c r="J22" s="17"/>
      <c r="K22" s="17"/>
      <c r="L22" s="17">
        <f t="shared" si="0"/>
        <v>220.03313370832137</v>
      </c>
      <c r="M22" s="17">
        <f t="shared" si="1"/>
        <v>2.7594605814024191E-96</v>
      </c>
      <c r="N22" s="13">
        <f t="shared" si="4"/>
        <v>4.69197939375855E-75</v>
      </c>
      <c r="O22" s="17">
        <f t="shared" si="2"/>
        <v>5.8812291142479417E-22</v>
      </c>
      <c r="P22" s="17">
        <f t="shared" si="3"/>
        <v>-48.885106272767466</v>
      </c>
      <c r="Q22" s="17"/>
      <c r="R22" s="17"/>
      <c r="S22" s="17"/>
    </row>
    <row r="23" spans="1:19">
      <c r="B23" s="3" t="s">
        <v>27</v>
      </c>
      <c r="C23" s="3" t="s">
        <v>27</v>
      </c>
      <c r="E23" s="1">
        <v>2</v>
      </c>
      <c r="G23" s="1">
        <v>2</v>
      </c>
      <c r="J23" s="1">
        <v>2</v>
      </c>
      <c r="L23" s="1">
        <f>SUMPRODUCT(E$3:K$3,E23:K23)</f>
        <v>239.76924272790646</v>
      </c>
      <c r="M23" s="1">
        <f t="shared" si="1"/>
        <v>7.4052709446399371E-105</v>
      </c>
      <c r="N23" s="1">
        <f>SUM(M23:M25)</f>
        <v>4.2364139602081507E-85</v>
      </c>
      <c r="O23" s="1">
        <f>M23/N23</f>
        <v>1.7480045657002058E-20</v>
      </c>
      <c r="P23" s="1">
        <f t="shared" si="3"/>
        <v>-45.493226970694344</v>
      </c>
    </row>
    <row r="24" spans="1:19">
      <c r="C24" s="3" t="s">
        <v>40</v>
      </c>
      <c r="D24" s="1">
        <v>1</v>
      </c>
      <c r="E24" s="1">
        <v>3</v>
      </c>
      <c r="F24" s="1">
        <v>1</v>
      </c>
      <c r="G24" s="1">
        <v>1</v>
      </c>
      <c r="H24" s="1">
        <v>1</v>
      </c>
      <c r="K24" s="1" t="str">
        <f>IF(D24=1,"", 1)</f>
        <v/>
      </c>
      <c r="L24" s="1">
        <f>SUMPRODUCT(E$3:K$3,E24:K24)</f>
        <v>194.27601575818687</v>
      </c>
      <c r="M24" s="1">
        <f t="shared" si="1"/>
        <v>4.236413956078683E-85</v>
      </c>
      <c r="N24" s="13">
        <f t="shared" si="4"/>
        <v>4.2364139602081507E-85</v>
      </c>
      <c r="O24" s="1">
        <f>M24/N24</f>
        <v>0.9999999990252445</v>
      </c>
      <c r="P24" s="1">
        <f t="shared" si="3"/>
        <v>-9.7475549901461103E-10</v>
      </c>
    </row>
    <row r="25" spans="1:19">
      <c r="C25" s="3" t="s">
        <v>39</v>
      </c>
      <c r="E25" s="1">
        <v>3</v>
      </c>
      <c r="I25" s="1">
        <v>1</v>
      </c>
      <c r="L25" s="1">
        <f>SUMPRODUCT(E$3:K$3,E25:K25)</f>
        <v>215.02485028124104</v>
      </c>
      <c r="M25" s="1">
        <f t="shared" si="1"/>
        <v>4.129467484158495E-94</v>
      </c>
      <c r="N25" s="13">
        <f t="shared" si="4"/>
        <v>4.2364139602081507E-85</v>
      </c>
      <c r="O25" s="1">
        <f>M25/N25</f>
        <v>9.7475542356007133E-10</v>
      </c>
      <c r="P25" s="1">
        <f t="shared" si="3"/>
        <v>-20.748834524028926</v>
      </c>
    </row>
  </sheetData>
  <phoneticPr fontId="0" type="noConversion"/>
  <conditionalFormatting sqref="O4:O25">
    <cfRule type="cellIs" dxfId="0" priority="1" stopIfTrue="1" operator="greaterThan">
      <formula>0.99</formula>
    </cfRule>
  </conditionalFormatting>
  <pageMargins left="0.7" right="0.7" top="0.75" bottom="0.75" header="0.3" footer="0.3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 la KulaBickmore</vt:lpstr>
      <vt:lpstr>a la KulaBickmore (2)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xx</dc:creator>
  <cp:lastModifiedBy>Bruce</cp:lastModifiedBy>
  <dcterms:created xsi:type="dcterms:W3CDTF">2019-05-07T02:20:54Z</dcterms:created>
  <dcterms:modified xsi:type="dcterms:W3CDTF">2019-05-07T22:04:13Z</dcterms:modified>
</cp:coreProperties>
</file>